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0565" windowHeight="11235" activeTab="9"/>
  </bookViews>
  <sheets>
    <sheet name="Титул" sheetId="11" r:id="rId1"/>
    <sheet name="Табл.11" sheetId="8" r:id="rId2"/>
    <sheet name="Табл.12" sheetId="7" r:id="rId3"/>
    <sheet name="Табл.13" sheetId="6" r:id="rId4"/>
    <sheet name="Табл.14" sheetId="5" r:id="rId5"/>
    <sheet name="Табл.16" sheetId="9" r:id="rId6"/>
    <sheet name="Изменения МП" sheetId="13" r:id="rId7"/>
    <sheet name="Оц.Эфф.МП" sheetId="12" r:id="rId8"/>
    <sheet name="Оц.Эф 1 подпрограмма" sheetId="18" r:id="rId9"/>
    <sheet name="Оц.Эф 2 подпрограмма" sheetId="17" r:id="rId10"/>
  </sheets>
  <definedNames>
    <definedName name="_xlnm.Print_Area" localSheetId="8">'Оц.Эф 1 подпрограмма'!$A$1:$H$33</definedName>
    <definedName name="_xlnm.Print_Area" localSheetId="7">Оц.Эфф.МП!$A$1:$H$37</definedName>
    <definedName name="_xlnm.Print_Area" localSheetId="1">Табл.11!$A$1:$G$22</definedName>
    <definedName name="_xlnm.Print_Area" localSheetId="3">Табл.13!$A$1:$F$28</definedName>
    <definedName name="ПДЦ_пр." localSheetId="8">'Оц.Эф 2 подпрограмма'!$B$16</definedName>
  </definedNames>
  <calcPr calcId="125725"/>
</workbook>
</file>

<file path=xl/calcChain.xml><?xml version="1.0" encoding="utf-8"?>
<calcChain xmlns="http://schemas.openxmlformats.org/spreadsheetml/2006/main">
  <c r="F11" i="12"/>
  <c r="E26"/>
  <c r="B26" i="18"/>
  <c r="B26" i="12"/>
  <c r="E6" i="6"/>
  <c r="F6"/>
  <c r="D6"/>
  <c r="E24"/>
  <c r="F24"/>
  <c r="D24"/>
  <c r="E9"/>
  <c r="F9"/>
  <c r="D9"/>
  <c r="E14" i="18"/>
  <c r="E13"/>
  <c r="E12"/>
  <c r="D12"/>
  <c r="F19" i="12"/>
  <c r="E13"/>
  <c r="E12"/>
  <c r="E11"/>
  <c r="D11"/>
  <c r="E10" i="8" l="1"/>
  <c r="F12"/>
  <c r="F11"/>
  <c r="F10"/>
  <c r="D13"/>
  <c r="D11"/>
  <c r="D10"/>
  <c r="F12" i="18"/>
  <c r="F13"/>
  <c r="F14"/>
  <c r="F15"/>
  <c r="F16"/>
  <c r="F17"/>
  <c r="F18"/>
  <c r="F19"/>
  <c r="F20"/>
  <c r="F21"/>
  <c r="F16" i="12"/>
  <c r="F15"/>
  <c r="D21" i="17" l="1"/>
  <c r="D31" i="18"/>
  <c r="F11"/>
  <c r="F11" i="17"/>
  <c r="B16" s="1"/>
  <c r="F21" i="12"/>
  <c r="F23" i="17" l="1"/>
  <c r="F33" i="18" l="1"/>
  <c r="F13" i="12"/>
  <c r="F14"/>
  <c r="F17"/>
  <c r="F18"/>
  <c r="F20"/>
  <c r="F12"/>
  <c r="D31" l="1"/>
  <c r="F33" s="1"/>
  <c r="F10"/>
  <c r="B27" l="1"/>
  <c r="E27" s="1"/>
</calcChain>
</file>

<file path=xl/comments1.xml><?xml version="1.0" encoding="utf-8"?>
<comments xmlns="http://schemas.openxmlformats.org/spreadsheetml/2006/main">
  <authors>
    <author>odn</author>
  </authors>
  <commentList>
    <comment ref="A16" authorId="0">
      <text>
        <r>
          <rPr>
            <b/>
            <sz val="8"/>
            <color indexed="81"/>
            <rFont val="Tahoma"/>
            <family val="2"/>
            <charset val="204"/>
          </rPr>
          <t>odn:</t>
        </r>
        <r>
          <rPr>
            <sz val="8"/>
            <color indexed="81"/>
            <rFont val="Tahoma"/>
            <family val="2"/>
            <charset val="204"/>
          </rPr>
          <t xml:space="preserve">
Наименование муниципальной программы</t>
        </r>
      </text>
    </comment>
  </commentList>
</comments>
</file>

<file path=xl/comments2.xml><?xml version="1.0" encoding="utf-8"?>
<comments xmlns="http://schemas.openxmlformats.org/spreadsheetml/2006/main">
  <authors>
    <author>odn</author>
  </authors>
  <commentList>
    <comment ref="D4" authorId="0">
      <text>
        <r>
          <rPr>
            <b/>
            <sz val="8"/>
            <color indexed="81"/>
            <rFont val="Tahoma"/>
            <family val="2"/>
            <charset val="204"/>
          </rPr>
          <t>odn:</t>
        </r>
        <r>
          <rPr>
            <sz val="8"/>
            <color indexed="81"/>
            <rFont val="Tahoma"/>
            <family val="2"/>
            <charset val="204"/>
          </rPr>
          <t xml:space="preserve">
2015
</t>
        </r>
      </text>
    </comment>
  </commentList>
</comments>
</file>

<file path=xl/comments3.xml><?xml version="1.0" encoding="utf-8"?>
<comments xmlns="http://schemas.openxmlformats.org/spreadsheetml/2006/main">
  <authors>
    <author>odn</author>
  </authors>
  <commentList>
    <comment ref="C1" authorId="0">
      <text>
        <r>
          <rPr>
            <b/>
            <sz val="8"/>
            <color indexed="81"/>
            <rFont val="Tahoma"/>
            <family val="2"/>
            <charset val="204"/>
          </rPr>
          <t>odn:</t>
        </r>
        <r>
          <rPr>
            <sz val="8"/>
            <color indexed="81"/>
            <rFont val="Tahoma"/>
            <family val="2"/>
            <charset val="204"/>
          </rPr>
          <t xml:space="preserve">
Вводим наименование МП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odn:</t>
        </r>
        <r>
          <rPr>
            <sz val="8"/>
            <color indexed="81"/>
            <rFont val="Tahoma"/>
            <family val="2"/>
            <charset val="204"/>
          </rPr>
          <t xml:space="preserve">
Вводим количество индикаторов МП</t>
        </r>
      </text>
    </comment>
    <comment ref="A9" authorId="0">
      <text>
        <r>
          <rPr>
            <b/>
            <sz val="8"/>
            <color indexed="81"/>
            <rFont val="Tahoma"/>
            <family val="2"/>
            <charset val="204"/>
          </rPr>
          <t>odn:</t>
        </r>
        <r>
          <rPr>
            <sz val="8"/>
            <color indexed="81"/>
            <rFont val="Tahoma"/>
            <family val="2"/>
            <charset val="204"/>
          </rPr>
          <t xml:space="preserve">
Вводим плановые и фактические значения индикаторов и желаемую тенденцию их изменения</t>
        </r>
      </text>
    </comment>
    <comment ref="B31" authorId="0">
      <text>
        <r>
          <rPr>
            <b/>
            <sz val="8"/>
            <color indexed="81"/>
            <rFont val="Tahoma"/>
            <family val="2"/>
            <charset val="204"/>
          </rPr>
          <t>odn:</t>
        </r>
        <r>
          <rPr>
            <sz val="8"/>
            <color indexed="81"/>
            <rFont val="Tahoma"/>
            <family val="2"/>
            <charset val="204"/>
          </rPr>
          <t xml:space="preserve">
Вводим сумму планируемых затрат</t>
        </r>
      </text>
    </comment>
    <comment ref="C31" authorId="0">
      <text>
        <r>
          <rPr>
            <b/>
            <sz val="8"/>
            <color indexed="81"/>
            <rFont val="Tahoma"/>
            <family val="2"/>
            <charset val="204"/>
          </rPr>
          <t>odn:</t>
        </r>
        <r>
          <rPr>
            <sz val="8"/>
            <color indexed="81"/>
            <rFont val="Tahoma"/>
            <family val="2"/>
            <charset val="204"/>
          </rPr>
          <t xml:space="preserve">
Вводи сумму фактических затрат</t>
        </r>
      </text>
    </comment>
  </commentList>
</comments>
</file>

<file path=xl/comments4.xml><?xml version="1.0" encoding="utf-8"?>
<comments xmlns="http://schemas.openxmlformats.org/spreadsheetml/2006/main">
  <authors>
    <author>odn</author>
  </authors>
  <commentList>
    <comment ref="C1" authorId="0">
      <text>
        <r>
          <rPr>
            <b/>
            <sz val="8"/>
            <color indexed="81"/>
            <rFont val="Tahoma"/>
            <family val="2"/>
            <charset val="204"/>
          </rPr>
          <t>odn:</t>
        </r>
        <r>
          <rPr>
            <sz val="8"/>
            <color indexed="81"/>
            <rFont val="Tahoma"/>
            <family val="2"/>
            <charset val="204"/>
          </rPr>
          <t xml:space="preserve">
Вводим наименование МП</t>
        </r>
      </text>
    </comment>
    <comment ref="C4" authorId="0">
      <text>
        <r>
          <rPr>
            <b/>
            <sz val="8"/>
            <color indexed="81"/>
            <rFont val="Tahoma"/>
            <family val="2"/>
            <charset val="204"/>
          </rPr>
          <t>odn:</t>
        </r>
        <r>
          <rPr>
            <sz val="8"/>
            <color indexed="81"/>
            <rFont val="Tahoma"/>
            <family val="2"/>
            <charset val="204"/>
          </rPr>
          <t xml:space="preserve">
Вводим дату составления отчета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odn:</t>
        </r>
        <r>
          <rPr>
            <sz val="8"/>
            <color indexed="81"/>
            <rFont val="Tahoma"/>
            <family val="2"/>
            <charset val="204"/>
          </rPr>
          <t xml:space="preserve">
Вводим количество индикаторов МП</t>
        </r>
      </text>
    </comment>
    <comment ref="A9" authorId="0">
      <text>
        <r>
          <rPr>
            <b/>
            <sz val="8"/>
            <color indexed="81"/>
            <rFont val="Tahoma"/>
            <family val="2"/>
            <charset val="204"/>
          </rPr>
          <t>odn:</t>
        </r>
        <r>
          <rPr>
            <sz val="8"/>
            <color indexed="81"/>
            <rFont val="Tahoma"/>
            <family val="2"/>
            <charset val="204"/>
          </rPr>
          <t xml:space="preserve">
Вводим плановые и фактические значения индикаторов и желаемую тенденцию их изменения</t>
        </r>
      </text>
    </comment>
    <comment ref="B31" authorId="0">
      <text>
        <r>
          <rPr>
            <b/>
            <sz val="8"/>
            <color indexed="81"/>
            <rFont val="Tahoma"/>
            <family val="2"/>
            <charset val="204"/>
          </rPr>
          <t>odn:</t>
        </r>
        <r>
          <rPr>
            <sz val="8"/>
            <color indexed="81"/>
            <rFont val="Tahoma"/>
            <family val="2"/>
            <charset val="204"/>
          </rPr>
          <t xml:space="preserve">
Вводим сумму планируемых затрат</t>
        </r>
      </text>
    </comment>
    <comment ref="C31" authorId="0">
      <text>
        <r>
          <rPr>
            <b/>
            <sz val="8"/>
            <color indexed="81"/>
            <rFont val="Tahoma"/>
            <family val="2"/>
            <charset val="204"/>
          </rPr>
          <t>odn:</t>
        </r>
        <r>
          <rPr>
            <sz val="8"/>
            <color indexed="81"/>
            <rFont val="Tahoma"/>
            <family val="2"/>
            <charset val="204"/>
          </rPr>
          <t xml:space="preserve">
Вводи сумму фактических затрат</t>
        </r>
      </text>
    </comment>
  </commentList>
</comments>
</file>

<file path=xl/comments5.xml><?xml version="1.0" encoding="utf-8"?>
<comments xmlns="http://schemas.openxmlformats.org/spreadsheetml/2006/main">
  <authors>
    <author>odn</author>
  </authors>
  <commentList>
    <comment ref="C1" authorId="0">
      <text>
        <r>
          <rPr>
            <b/>
            <sz val="8"/>
            <color indexed="81"/>
            <rFont val="Tahoma"/>
            <family val="2"/>
            <charset val="204"/>
          </rPr>
          <t>odn:</t>
        </r>
        <r>
          <rPr>
            <sz val="8"/>
            <color indexed="81"/>
            <rFont val="Tahoma"/>
            <family val="2"/>
            <charset val="204"/>
          </rPr>
          <t xml:space="preserve">
Вводим наименование МП</t>
        </r>
      </text>
    </comment>
    <comment ref="C4" authorId="0">
      <text>
        <r>
          <rPr>
            <b/>
            <sz val="8"/>
            <color indexed="81"/>
            <rFont val="Tahoma"/>
            <family val="2"/>
            <charset val="204"/>
          </rPr>
          <t>odn:</t>
        </r>
        <r>
          <rPr>
            <sz val="8"/>
            <color indexed="81"/>
            <rFont val="Tahoma"/>
            <family val="2"/>
            <charset val="204"/>
          </rPr>
          <t xml:space="preserve">
Вводим дату составления отчета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odn:</t>
        </r>
        <r>
          <rPr>
            <sz val="8"/>
            <color indexed="81"/>
            <rFont val="Tahoma"/>
            <family val="2"/>
            <charset val="204"/>
          </rPr>
          <t xml:space="preserve">
Вводим количество индикаторов МП</t>
        </r>
      </text>
    </comment>
    <comment ref="A9" authorId="0">
      <text>
        <r>
          <rPr>
            <b/>
            <sz val="8"/>
            <color indexed="81"/>
            <rFont val="Tahoma"/>
            <family val="2"/>
            <charset val="204"/>
          </rPr>
          <t>odn:</t>
        </r>
        <r>
          <rPr>
            <sz val="8"/>
            <color indexed="81"/>
            <rFont val="Tahoma"/>
            <family val="2"/>
            <charset val="204"/>
          </rPr>
          <t xml:space="preserve">
Вводим плановые и фактические значения индикаторов и желаемую тенденцию их изменения</t>
        </r>
      </text>
    </comment>
    <comment ref="B21" authorId="0">
      <text>
        <r>
          <rPr>
            <b/>
            <sz val="8"/>
            <color indexed="81"/>
            <rFont val="Tahoma"/>
            <family val="2"/>
            <charset val="204"/>
          </rPr>
          <t>odn:</t>
        </r>
        <r>
          <rPr>
            <sz val="8"/>
            <color indexed="81"/>
            <rFont val="Tahoma"/>
            <family val="2"/>
            <charset val="204"/>
          </rPr>
          <t xml:space="preserve">
Вводим сумму планируемых затрат</t>
        </r>
      </text>
    </comment>
    <comment ref="C21" authorId="0">
      <text>
        <r>
          <rPr>
            <b/>
            <sz val="8"/>
            <color indexed="81"/>
            <rFont val="Tahoma"/>
            <family val="2"/>
            <charset val="204"/>
          </rPr>
          <t>odn:</t>
        </r>
        <r>
          <rPr>
            <sz val="8"/>
            <color indexed="81"/>
            <rFont val="Tahoma"/>
            <family val="2"/>
            <charset val="204"/>
          </rPr>
          <t xml:space="preserve">
Вводи сумму фактических затрат</t>
        </r>
      </text>
    </comment>
  </commentList>
</comments>
</file>

<file path=xl/sharedStrings.xml><?xml version="1.0" encoding="utf-8"?>
<sst xmlns="http://schemas.openxmlformats.org/spreadsheetml/2006/main" count="501" uniqueCount="226">
  <si>
    <t>план</t>
  </si>
  <si>
    <t>факт</t>
  </si>
  <si>
    <t>И общ.к</t>
  </si>
  <si>
    <t>ПДЦ общ. =</t>
  </si>
  <si>
    <t>Оценка степени достижения цели и решения задач программы</t>
  </si>
  <si>
    <t>ЭИС</t>
  </si>
  <si>
    <r>
      <t>З</t>
    </r>
    <r>
      <rPr>
        <vertAlign val="superscript"/>
        <sz val="11"/>
        <color theme="1"/>
        <rFont val="Calibri"/>
        <family val="2"/>
        <charset val="204"/>
        <scheme val="minor"/>
      </rPr>
      <t>б</t>
    </r>
  </si>
  <si>
    <r>
      <t>З</t>
    </r>
    <r>
      <rPr>
        <vertAlign val="superscript"/>
        <sz val="11"/>
        <color theme="1"/>
        <rFont val="Calibri"/>
        <family val="2"/>
        <charset val="204"/>
        <scheme val="minor"/>
      </rPr>
      <t>ф</t>
    </r>
  </si>
  <si>
    <t>Наименование муниципальной программы</t>
  </si>
  <si>
    <t>Оценка эффективности за</t>
  </si>
  <si>
    <t>Ответственный исполнитель</t>
  </si>
  <si>
    <t>ФИО</t>
  </si>
  <si>
    <t>Подпись</t>
  </si>
  <si>
    <t>Желаемая тенденция*</t>
  </si>
  <si>
    <t>* увеличение</t>
  </si>
  <si>
    <t>Оценка степени соответствия уровня затрат программы</t>
  </si>
  <si>
    <t>ПДЦ пр.=</t>
  </si>
  <si>
    <t>Сведения о достижении значений показателей (индикаторов)</t>
  </si>
  <si>
    <t>Таблица 11</t>
  </si>
  <si>
    <t>№ п/п</t>
  </si>
  <si>
    <t>Показатель (индикатор) наименование</t>
  </si>
  <si>
    <t>Годы</t>
  </si>
  <si>
    <t xml:space="preserve">год, предшествующий отчетному &lt;4&gt; 
</t>
  </si>
  <si>
    <t>отчетный год</t>
  </si>
  <si>
    <t>&lt;4&gt; Приводится фактическое значение индикатора или показателя за год, предшествующий отчетному.</t>
  </si>
  <si>
    <t>Таблица 12</t>
  </si>
  <si>
    <t xml:space="preserve">Наименование основного мероприятия </t>
  </si>
  <si>
    <t>Плановый срок</t>
  </si>
  <si>
    <t>Фактический срок</t>
  </si>
  <si>
    <t>Результаты</t>
  </si>
  <si>
    <t xml:space="preserve">Проблемы, возникшие в ходе реализации мероприятия &lt;5&gt;    
</t>
  </si>
  <si>
    <t>начала реализации</t>
  </si>
  <si>
    <t>окончания реализации</t>
  </si>
  <si>
    <t xml:space="preserve">Подпрограмма 1                                                           </t>
  </si>
  <si>
    <t>&lt;5&gt; При наличии отклонений плановых сроков реализации мероприятий от фактических приводится краткое описание проблем, а при отсутствии отклонений указывается "нет".</t>
  </si>
  <si>
    <t xml:space="preserve">Отчет об использовании бюджетных ассигнований бюджета района на реализацию муниципальной программы (тыс. руб.)
</t>
  </si>
  <si>
    <t>Таблица 13</t>
  </si>
  <si>
    <t xml:space="preserve">Статус </t>
  </si>
  <si>
    <t xml:space="preserve">Наименование муниципальной программы, подпрограммы муниципальной программы, основного мероприятия    
</t>
  </si>
  <si>
    <t xml:space="preserve">Ответственный исполнитель, соисполнители </t>
  </si>
  <si>
    <t xml:space="preserve">Расходы (тыс. руб.), годы               </t>
  </si>
  <si>
    <t xml:space="preserve">сводная бюджетная роспись, план на 1   
января отчетного года
</t>
  </si>
  <si>
    <t xml:space="preserve">сводная бюджетная роспись на отчетную дату &lt;6&gt;             
</t>
  </si>
  <si>
    <t>кассовое исполнение</t>
  </si>
  <si>
    <t>Муниципальная программа</t>
  </si>
  <si>
    <t xml:space="preserve">всего                    </t>
  </si>
  <si>
    <t xml:space="preserve">Подпрограмма 1 </t>
  </si>
  <si>
    <t xml:space="preserve">ответственный исполнитель подпрограммы     </t>
  </si>
  <si>
    <t>&lt;6&gt; Для годового отчета - 31 декабря отчетного года.</t>
  </si>
  <si>
    <t>&lt;7&gt; Под обеспечением реализации муниципальной программы понимается деятельность, не направленная на реализацию основных мероприятий подпрограмм.</t>
  </si>
  <si>
    <t>Отчет об использовании бюджетных ассигнований бюджета района, областного и федерального бюджетов, бюджетов сельских поселений и средств внебюджетных источников на реализацию муниципальной программы (тыс. руб.)</t>
  </si>
  <si>
    <t>Таблица 14</t>
  </si>
  <si>
    <t>Статус</t>
  </si>
  <si>
    <t xml:space="preserve">Наименование муниципальной программы, подпрограммы муниципальной программы, основного мероприятия    
</t>
  </si>
  <si>
    <t xml:space="preserve">Источники ресурсного обеспечения   </t>
  </si>
  <si>
    <t>Оценка расходов &lt;8&gt;</t>
  </si>
  <si>
    <t>Фактические расходы &lt;9&gt;</t>
  </si>
  <si>
    <t xml:space="preserve">Муниципальная программа   </t>
  </si>
  <si>
    <t xml:space="preserve">всего                        </t>
  </si>
  <si>
    <t xml:space="preserve">бюджет района                          </t>
  </si>
  <si>
    <t>федеральный бюджет</t>
  </si>
  <si>
    <t xml:space="preserve">областной бюджет                                 </t>
  </si>
  <si>
    <t xml:space="preserve">бюджеты сельских поселений  </t>
  </si>
  <si>
    <t xml:space="preserve">внебюджетные источники                 </t>
  </si>
  <si>
    <t xml:space="preserve">бюджет района                         </t>
  </si>
  <si>
    <t>&lt;8&gt; В соответствии с муниципальной программой.</t>
  </si>
  <si>
    <t>&lt;9&gt; Кассовые расходы по соответствующим источникам.</t>
  </si>
  <si>
    <t>Сведения об ожидаемых значениях показателей (индикаторов)</t>
  </si>
  <si>
    <t>Таблица 16</t>
  </si>
  <si>
    <t xml:space="preserve">Показатель (индикатор) наименование        
</t>
  </si>
  <si>
    <t>Значения показателей (индикаторов)
муниципальной программы, подпрограммы муниципальной программы</t>
  </si>
  <si>
    <t>Обоснование отклонений значений показателя (индикатора) на конец отчетного года (при наличии)</t>
  </si>
  <si>
    <t xml:space="preserve">текущий год  </t>
  </si>
  <si>
    <t>тел.</t>
  </si>
  <si>
    <t>за</t>
  </si>
  <si>
    <t>год</t>
  </si>
  <si>
    <t>Индикатор (наименование)</t>
  </si>
  <si>
    <t>Ед. изм.</t>
  </si>
  <si>
    <t>Количество индикаторов</t>
  </si>
  <si>
    <t xml:space="preserve">   уменьшение</t>
  </si>
  <si>
    <t xml:space="preserve">Ед. </t>
  </si>
  <si>
    <t>Ед.</t>
  </si>
  <si>
    <t>Комитет имущественных отношений</t>
  </si>
  <si>
    <t>ед.</t>
  </si>
  <si>
    <t xml:space="preserve">Сведения о степени выполнения основных мероприятий  муниципальной программы
</t>
  </si>
  <si>
    <t>Январь</t>
  </si>
  <si>
    <t>Декабрь</t>
  </si>
  <si>
    <t>Администрация Череповецкого муниципального района</t>
  </si>
  <si>
    <t xml:space="preserve">Отчет о реализации и оценке эффективности муниципальной программы </t>
  </si>
  <si>
    <t>Ответственный исполнитель:</t>
  </si>
  <si>
    <t>Структурное подразделение</t>
  </si>
  <si>
    <t>Общая эффективность и результативность муниципальной программы</t>
  </si>
  <si>
    <t>Программа эффективна</t>
  </si>
  <si>
    <t>Программа частично эффективна</t>
  </si>
  <si>
    <t>Программа неэффективна</t>
  </si>
  <si>
    <t>1,90 и более</t>
  </si>
  <si>
    <t>от 1,90 до 1,75</t>
  </si>
  <si>
    <t>менее 1,75</t>
  </si>
  <si>
    <t>e-mail</t>
  </si>
  <si>
    <t xml:space="preserve">Обоснование отклонений значений показателя (индикатора) на конец отчетного года (при наличии) </t>
  </si>
  <si>
    <t>Сведения об изменениях внесенных в муниципальную программу</t>
  </si>
  <si>
    <t>Реквизиты  нормативно-правового акта</t>
  </si>
  <si>
    <t>Перечень изменений</t>
  </si>
  <si>
    <t>Обоснование изменений</t>
  </si>
  <si>
    <t>Формирование бюджета на 2015 год и плановый период 2016-2017 гг.</t>
  </si>
  <si>
    <t>(8202) 24 -95-90</t>
  </si>
  <si>
    <t>ron@cherra.ru</t>
  </si>
  <si>
    <t xml:space="preserve">Комитет имущественных отношений                 </t>
  </si>
  <si>
    <t xml:space="preserve">Декабрь </t>
  </si>
  <si>
    <t>Приведение программы в соответствие с выделенными лимитами</t>
  </si>
  <si>
    <t>Постановление администрации Череповецкого муниципального района от 11.02.2014 № 386</t>
  </si>
  <si>
    <t>Постановление администрации Череповецкого муниципального района от  16.01.2015 № 64</t>
  </si>
  <si>
    <t xml:space="preserve">Совершенствование управления муниципальным имуществом и земельными ресурсами Череповецкого муниципального района на 2014-2020 годы                </t>
  </si>
  <si>
    <t xml:space="preserve">Совершенствование управления муниципальным имуществом и земельными ресурсами Череповецкого муниципального района на 2014-2020 годы                 </t>
  </si>
  <si>
    <t>Постановление администрации Череповецкого муниципального района от 30.09.2015 № 2118</t>
  </si>
  <si>
    <t xml:space="preserve">Основное мероприятие 1
</t>
  </si>
  <si>
    <t xml:space="preserve">Основное мероприятие 2 
</t>
  </si>
  <si>
    <t xml:space="preserve">Основное мероприятие 3
</t>
  </si>
  <si>
    <t xml:space="preserve">Основное мероприятие 4
</t>
  </si>
  <si>
    <t xml:space="preserve">Основное мероприятие 5
</t>
  </si>
  <si>
    <t xml:space="preserve">Основное мероприятие 6
</t>
  </si>
  <si>
    <t xml:space="preserve">Основное мероприятие 7
</t>
  </si>
  <si>
    <t xml:space="preserve">Основное мероприятие 8
</t>
  </si>
  <si>
    <t xml:space="preserve">Основное мероприятие 9
</t>
  </si>
  <si>
    <t xml:space="preserve">Основное мероприятие 10
</t>
  </si>
  <si>
    <t xml:space="preserve">Основное мероприятие 11
</t>
  </si>
  <si>
    <t xml:space="preserve">Основное мероприятие 12
</t>
  </si>
  <si>
    <t xml:space="preserve">Основное мероприятие 13
</t>
  </si>
  <si>
    <t xml:space="preserve">Основное мероприятие 14
</t>
  </si>
  <si>
    <t>"Внедрение нового программно-информационного обеспечения и совершенствование используемого, претензионной работы по взысканию задолженности по арендной плате за пользование земельными участками программы АИСЗИК г.Череповца, Череповецкий район; БАРС"</t>
  </si>
  <si>
    <t xml:space="preserve">"Проведение плановых и внеплановых проверок по муниципальному земельному контролю"
</t>
  </si>
  <si>
    <t xml:space="preserve">"Проведение оценки рыночной стоимости земельных участков"
</t>
  </si>
  <si>
    <t xml:space="preserve">"Проведение плановых проверок использования муниципального имущества"         </t>
  </si>
  <si>
    <t>Содержание казны Череповецкого муниципального района"</t>
  </si>
  <si>
    <t xml:space="preserve">"Проведение технической инвентаризации (изготовление технических планов), проведение кадастровых работ (изготовление межевых планов), проведение оценки рыночной стоимости на здания, помещения, сооружения, объекты незавершенные строительством, земельные участки, находящиеся в собственности Череповецкого муниципального района"
</t>
  </si>
  <si>
    <t>"Кадастровые работы: проведение технической инвентаризации (изготовление технических планов, технических паспортов, актов обследований) на объекты находящиеся в собственности района; проведение кадастровых работ (изготовление межевых планов, кадастровых паспортов) на объекты находящиеся в собственности района"</t>
  </si>
  <si>
    <t>"Проведение оценки рыночной стоимости на объекты, находящиеся в собственности района (здания, помещения, сооружения, объекты незавершенные строительством, движимое имущество, земельные участки)"</t>
  </si>
  <si>
    <t xml:space="preserve">"Подготовка документов по передаче (приему) объектов недвижимого (движимого) имущества, находящихся в муниципальной и (или)  государственной собственности"
</t>
  </si>
  <si>
    <t xml:space="preserve">Проведение торгов по продаже муниципального имущества
</t>
  </si>
  <si>
    <t xml:space="preserve">Проведение кадастровых работ (изготовление межевых планов) для реализации земельных участков на торгах
</t>
  </si>
  <si>
    <t>Постановление администрации Череповецкого муниципального района от 14.12.2016 № 2012</t>
  </si>
  <si>
    <r>
      <rPr>
        <b/>
        <sz val="14"/>
        <color theme="1"/>
        <rFont val="Times New Roman"/>
        <family val="1"/>
        <charset val="204"/>
      </rPr>
      <t>Основное мероприятие 1</t>
    </r>
    <r>
      <rPr>
        <sz val="14"/>
        <color theme="1"/>
        <rFont val="Times New Roman"/>
        <family val="1"/>
        <charset val="204"/>
      </rPr>
      <t xml:space="preserve">
"Проведение плановых проверок использования муниципального имущества"         </t>
    </r>
  </si>
  <si>
    <r>
      <rPr>
        <b/>
        <sz val="14"/>
        <color theme="1"/>
        <rFont val="Times New Roman"/>
        <family val="1"/>
        <charset val="204"/>
      </rPr>
      <t xml:space="preserve">Основное мероприятие 2 </t>
    </r>
    <r>
      <rPr>
        <sz val="14"/>
        <color theme="1"/>
        <rFont val="Times New Roman"/>
        <family val="1"/>
        <charset val="204"/>
      </rPr>
      <t>"Содержание казны Череповецкого муниципального района"</t>
    </r>
  </si>
  <si>
    <r>
      <rPr>
        <b/>
        <sz val="14"/>
        <color theme="1"/>
        <rFont val="Times New Roman"/>
        <family val="1"/>
        <charset val="204"/>
      </rPr>
      <t>Основное мероприятие 3</t>
    </r>
    <r>
      <rPr>
        <sz val="14"/>
        <color theme="1"/>
        <rFont val="Times New Roman"/>
        <family val="1"/>
        <charset val="204"/>
      </rPr>
      <t xml:space="preserve">
"Проведение технической инвентаризации (изготовление технических планов), проведение кадастровых работ (изготовление межевых планов), проведение оценки рыночной стоимости на здания, помещения, сооружения, объекты незавершенные строительством, земельные участки, находящиеся в собственности Череповецкого муниципального района"
</t>
    </r>
  </si>
  <si>
    <r>
      <rPr>
        <b/>
        <sz val="14"/>
        <color theme="1"/>
        <rFont val="Times New Roman"/>
        <family val="1"/>
        <charset val="204"/>
      </rPr>
      <t>Основное мероприятие 6</t>
    </r>
    <r>
      <rPr>
        <sz val="14"/>
        <color theme="1"/>
        <rFont val="Times New Roman"/>
        <family val="1"/>
        <charset val="204"/>
      </rPr>
      <t xml:space="preserve">
"Подготовка документов по передаче (приему) объектов недвижимого (движимого) имущества, находящихся в муниципальной и (или)  государственной собственности"
</t>
    </r>
  </si>
  <si>
    <r>
      <rPr>
        <b/>
        <sz val="14"/>
        <color theme="1"/>
        <rFont val="Times New Roman"/>
        <family val="1"/>
        <charset val="204"/>
      </rPr>
      <t xml:space="preserve">Основное мероприятие 5 </t>
    </r>
    <r>
      <rPr>
        <sz val="14"/>
        <color theme="1"/>
        <rFont val="Times New Roman"/>
        <family val="1"/>
        <charset val="204"/>
      </rPr>
      <t>"Проведение оценки рыночной стоимости на объекты, находящиеся в собственности района (здания, помещения, сооружения, объекты незавершенные строительством, движимое имущество, земельные участки)"</t>
    </r>
  </si>
  <si>
    <r>
      <rPr>
        <b/>
        <sz val="14"/>
        <color theme="1"/>
        <rFont val="Times New Roman"/>
        <family val="1"/>
        <charset val="204"/>
      </rPr>
      <t>Основное мероприятие 10</t>
    </r>
    <r>
      <rPr>
        <sz val="14"/>
        <color theme="1"/>
        <rFont val="Times New Roman"/>
        <family val="1"/>
        <charset val="204"/>
      </rPr>
      <t xml:space="preserve">
Проведение инженерных изысканий для строитель-ства многоквартирных домов с целью продажи земельных участков на торгах (аукционах, конкурсах)
</t>
    </r>
  </si>
  <si>
    <r>
      <rPr>
        <b/>
        <sz val="14"/>
        <color theme="1"/>
        <rFont val="Times New Roman"/>
        <family val="1"/>
        <charset val="204"/>
      </rPr>
      <t>Основное мероприятие 11</t>
    </r>
    <r>
      <rPr>
        <sz val="14"/>
        <color theme="1"/>
        <rFont val="Times New Roman"/>
        <family val="1"/>
        <charset val="204"/>
      </rPr>
      <t xml:space="preserve">
Проведение кадастровых работ (изготовление межевых планов) для реализации земельных участков на торгах
</t>
    </r>
  </si>
  <si>
    <r>
      <rPr>
        <b/>
        <sz val="14"/>
        <color theme="1"/>
        <rFont val="Times New Roman"/>
        <family val="1"/>
        <charset val="204"/>
      </rPr>
      <t xml:space="preserve">Основное мероприятие 12
</t>
    </r>
    <r>
      <rPr>
        <sz val="14"/>
        <color theme="1"/>
        <rFont val="Times New Roman"/>
        <family val="1"/>
        <charset val="204"/>
      </rPr>
      <t xml:space="preserve">"Проведение оценки рыночной стоимости земельных участков"
</t>
    </r>
  </si>
  <si>
    <r>
      <rPr>
        <b/>
        <sz val="14"/>
        <color theme="1"/>
        <rFont val="Times New Roman"/>
        <family val="1"/>
        <charset val="204"/>
      </rPr>
      <t xml:space="preserve">Основное мероприятие 13 </t>
    </r>
    <r>
      <rPr>
        <sz val="14"/>
        <color theme="1"/>
        <rFont val="Times New Roman"/>
        <family val="1"/>
        <charset val="204"/>
      </rPr>
      <t>"Внедрение нового программно-информационного обеспечения и совершенствование используемого, претензионной работы по взысканию задолженности по арендной плате за пользование земельными участками программы АИСЗИК г.Череповца, Череповецкий район; БАРС"</t>
    </r>
  </si>
  <si>
    <r>
      <rPr>
        <b/>
        <sz val="14"/>
        <color theme="1"/>
        <rFont val="Times New Roman"/>
        <family val="1"/>
        <charset val="204"/>
      </rPr>
      <t>Основное мероприятие 14</t>
    </r>
    <r>
      <rPr>
        <sz val="14"/>
        <color theme="1"/>
        <rFont val="Times New Roman"/>
        <family val="1"/>
        <charset val="204"/>
      </rPr>
      <t xml:space="preserve">
"Проведение плановых и внеплановых проверок по муниципальному земельному контролю"
</t>
    </r>
  </si>
  <si>
    <r>
      <rPr>
        <b/>
        <sz val="14"/>
        <color theme="1"/>
        <rFont val="Times New Roman"/>
        <family val="1"/>
        <charset val="204"/>
      </rPr>
      <t>Основное мероприятие 7</t>
    </r>
    <r>
      <rPr>
        <sz val="14"/>
        <color theme="1"/>
        <rFont val="Times New Roman"/>
        <family val="1"/>
        <charset val="204"/>
      </rPr>
      <t xml:space="preserve">
Проведение торгов по продаже муниципального имущества
</t>
    </r>
  </si>
  <si>
    <r>
      <rPr>
        <b/>
        <sz val="14"/>
        <color theme="1"/>
        <rFont val="Times New Roman"/>
        <family val="1"/>
        <charset val="204"/>
      </rPr>
      <t xml:space="preserve">Основное мероприятие 4 </t>
    </r>
    <r>
      <rPr>
        <sz val="14"/>
        <color theme="1"/>
        <rFont val="Times New Roman"/>
        <family val="1"/>
        <charset val="204"/>
      </rPr>
      <t>"Кадастровые работы: проведение технической инвентаризации (изготовление технических планов, технических паспортов, актов обследований) на объекты находящиеся в собственности района; проведение кадастровых работ (изготовление межевых планов, кадастровых паспортов) на объекты находящиеся в собственности района"</t>
    </r>
  </si>
  <si>
    <t xml:space="preserve">Разработка и утверждение проектов планировки территорий с целью дальнейшей продажи земельных участков, входящих в состав определенной территории, на торгах (аукционах, конкурсах)
</t>
  </si>
  <si>
    <t xml:space="preserve">Проведение топографической съемки на земельные участки, необходимой для продажи участков на торгах (аукционах, конкурсах) под производственные объекты, многоквартирные дома
</t>
  </si>
  <si>
    <t xml:space="preserve"> </t>
  </si>
  <si>
    <r>
      <rPr>
        <b/>
        <sz val="14"/>
        <color theme="1"/>
        <rFont val="Times New Roman"/>
        <family val="1"/>
        <charset val="204"/>
      </rPr>
      <t>Мероприятие 9</t>
    </r>
    <r>
      <rPr>
        <sz val="14"/>
        <color theme="1"/>
        <rFont val="Times New Roman"/>
        <family val="1"/>
        <charset val="204"/>
      </rPr>
      <t xml:space="preserve">
Проведение топографической съемки на земельные участки, необходимой для продажи участков на торгах (аукционах, конкурсах) под производствен-ные объекты, многоквартирные дома
</t>
    </r>
  </si>
  <si>
    <t>Постановление администрации Череповецкого муниципального района от 29.03.2016 № 342</t>
  </si>
  <si>
    <t>Постановление администрации Череповецкого муниципального района от 05.04.2016 № 400</t>
  </si>
  <si>
    <t>Постановление администрации Череповецкого муниципального района от 30.05.2016 № 791</t>
  </si>
  <si>
    <t>Постановление администрации Череповецкого муниципального района от 22.07.2016 № 1111</t>
  </si>
  <si>
    <t xml:space="preserve">Комитет имущественных отношений Администрация Череповецкого муниципального района                         </t>
  </si>
  <si>
    <t>Дата оценки</t>
  </si>
  <si>
    <t>Оценка степени соответствия уровня затрат подпрограммы</t>
  </si>
  <si>
    <t>Общая эффективность и результативность подпрограммы</t>
  </si>
  <si>
    <t>подпрограмма 1</t>
  </si>
  <si>
    <t>Доля мероприятий в области управления муниципальным имуществом и земельными ресурсами Череповецкого муниципального района</t>
  </si>
  <si>
    <t>подпрограмма 2</t>
  </si>
  <si>
    <t>%</t>
  </si>
  <si>
    <t xml:space="preserve">подпрограмма 2
</t>
  </si>
  <si>
    <t xml:space="preserve">подпрограмма 1 </t>
  </si>
  <si>
    <t xml:space="preserve">"Обеспечение эффективной деятельности Комитета в сфере управления муни-ципальным имуществом и земельными ресурсами Череповецкого муници-пального района Вологодской области"
</t>
  </si>
  <si>
    <t>Подпрограмма 2 "Обеспечение эффективной деятельности Комитета в сфере управления муниципальным имуществом и земельными ресурсами Череповецкого муниципального района Вологодской области"</t>
  </si>
  <si>
    <r>
      <rPr>
        <b/>
        <sz val="14"/>
        <color theme="1"/>
        <rFont val="Times New Roman"/>
        <family val="1"/>
        <charset val="204"/>
      </rPr>
      <t>Основное мероприятие 1</t>
    </r>
    <r>
      <rPr>
        <sz val="14"/>
        <color theme="1"/>
        <rFont val="Times New Roman"/>
        <family val="1"/>
        <charset val="204"/>
      </rPr>
      <t xml:space="preserve">
Обеспечение эффективной деятельности Комитета в сфере управления муниципальным имуществом и земельными ресурсами Череповецкого муници-пального района Вологодской области</t>
    </r>
  </si>
  <si>
    <t>Количество соглашений о перераспределении земельных участков, государственная собственность на которые не разграничена.</t>
  </si>
  <si>
    <t>Увеличение собираемости задолженности по арендной плате за пользование земельными участками на территории Череповецкого муниципального района.</t>
  </si>
  <si>
    <t>Количество договоров аренды земельных участков, заключенных в соответствии с действующим законодательством Российской Федерации.</t>
  </si>
  <si>
    <t xml:space="preserve">Количество договоров купли-продажи  земельных участков, заключенных в соответствии с действующим законодательством Российской Федерации.
</t>
  </si>
  <si>
    <t xml:space="preserve"> Количество договоров аренды земельных участков, государственная собственность на которые не разграничена и из муниципальной собственности Череповецкого  муниципального района, заключенных по итогам торгов.
</t>
  </si>
  <si>
    <t xml:space="preserve">Количество договоров купли-продажи земельных участков, государственная собственность на которые не разграничена и из муниципальной собственности Череповецкого  муниципального района, заключенных по итогам торгов.
</t>
  </si>
  <si>
    <t xml:space="preserve">Количество объектов недвижимого (движимого) имущества, проданных на аукционах.
</t>
  </si>
  <si>
    <t>Количество объектов недвижимого (движимого) имущества, переданных (принятых) в муниципальную и государственную собственность.</t>
  </si>
  <si>
    <t>Количество подготовленных отчетов об оценке рыночной стоимости на объекты, находящиеся в собственности Череповецкого муниципального района.</t>
  </si>
  <si>
    <t>Количество подготовленных технических планов, технических паспортов, межевых планов, кадастровых паспортов, актов обследований на объекты, находящиеся в собственности Череповецкого муниципального района.</t>
  </si>
  <si>
    <t>Количество проведенных проверок  использования муниципального имущества.</t>
  </si>
  <si>
    <t>Постановление администрации Череповецкого муниципального района от 06.02.2018 № 166</t>
  </si>
  <si>
    <t>Постановление администрации Череповецкого муниципального района от 15.09.2017 № 2026</t>
  </si>
  <si>
    <t>Постановление администрации Череповецкого муниципального района от 14.08.2017 № 2374</t>
  </si>
  <si>
    <t>Постановление администрации Череповецкого муниципального района от 24.05.2017 № 1672</t>
  </si>
  <si>
    <t>Постановление администрации Череповецкого муниципального района от 31.03.2017 № 581</t>
  </si>
  <si>
    <t>Комитет имущественных отношений         Администрация Череповецкого муниципального района</t>
  </si>
  <si>
    <t>Мероприятие прекратило действие с 01.01.2016.</t>
  </si>
  <si>
    <t>Финансирование мероприятия програмы не запланировано в бюджете района</t>
  </si>
  <si>
    <t>Финансирование мероприятия програмы не запланировано в бюджете района.</t>
  </si>
  <si>
    <t>Мероприятие прекратило действие с 01.01.2017.</t>
  </si>
  <si>
    <t>Отклонение значений показателей (индикаторов) на конец отчетного года не прогнозируется</t>
  </si>
  <si>
    <t>тыс. руб.</t>
  </si>
  <si>
    <r>
      <t>З</t>
    </r>
    <r>
      <rPr>
        <vertAlign val="superscript"/>
        <sz val="12"/>
        <color theme="1"/>
        <rFont val="Times New Roman"/>
        <family val="1"/>
        <charset val="204"/>
      </rPr>
      <t>б</t>
    </r>
  </si>
  <si>
    <r>
      <t>З</t>
    </r>
    <r>
      <rPr>
        <vertAlign val="superscript"/>
        <sz val="12"/>
        <color theme="1"/>
        <rFont val="Times New Roman"/>
        <family val="1"/>
        <charset val="204"/>
      </rPr>
      <t>ф</t>
    </r>
  </si>
  <si>
    <t xml:space="preserve"> Основные проблемы образования остатков неиспользованных лимитов бюджетных обязательств по состоянию на 1 января 2019 года:                                                                                                                                                                                               - отсутствие счетов от поставщиков за оказанные услуги (счета за содержание объектов казны были выставлены поставщиками по окончанию расчетного периода за декабрь 2019 в январе 2019). </t>
  </si>
  <si>
    <t>Экономия денежных средств образовалась, в результате снижения цены на электронном аукционе</t>
  </si>
  <si>
    <t>Экономия денежных средств образовалась, в результате снижения цен на электронном аукционе</t>
  </si>
  <si>
    <t>Совершенствование управления муниципальным имуществом и земельными ресурсами Череповецкого муниципального района на 2014-2021 годы</t>
  </si>
  <si>
    <t>2018 год</t>
  </si>
  <si>
    <t>Постановление администрации Череповецкого муниципального района от 22.06.2018 № 846</t>
  </si>
  <si>
    <t>Постановление администрации Череповецкого муниципального района от 09.08.2018 № 1080</t>
  </si>
  <si>
    <t>Постановление администрации Череповецкого муниципального района от 15.10.2018 № 1365</t>
  </si>
  <si>
    <t>Постановление администрации Череповецкого муниципального района от 28.11.2018 № 1621</t>
  </si>
  <si>
    <t xml:space="preserve">Внести изменения в постановление администрации района от 22.10.2013 № 2701 "Об утверждении муниципальной программы "Совершенствование управления муниципальным имуществом и земельными ресурсами Череповецкого муниципального района на 2014-2021 годы», изложив Программу в новой редакции. </t>
  </si>
  <si>
    <t xml:space="preserve">Внести изменения в постановление администрации района от 22.10.2013 № 2701 "Об утверждении муниципальной программы "Совершенствование управления муниципальным имуществом и земельными ресурсами Череповецкого муниципального района на 2014-2020 годы», изложив Программу в новой редакции. </t>
  </si>
  <si>
    <t>Значение индикатора оценивается положительно</t>
  </si>
  <si>
    <t>г. Череповец, 2019 г.</t>
  </si>
  <si>
    <t xml:space="preserve">Комитет имущественных отношений               </t>
  </si>
  <si>
    <t>тыс. руб</t>
  </si>
  <si>
    <t>ожидаемое значение на конец года</t>
  </si>
  <si>
    <t>Подпрограмма 1 "Управление муниципальным имуществом и земельными ресурсамив Череповецкого муниципального района на 2014-2021 годы"</t>
  </si>
  <si>
    <t>Утверждено на 2018 год, тыс.руб.</t>
  </si>
  <si>
    <t>Исполнено за 2018 год, тыс.руб.</t>
  </si>
  <si>
    <t xml:space="preserve">Проведение инженерных изысканий для строительства многоквартирных домов с целью продажи земельных участков на торгах (аукционах, конкурсах)
</t>
  </si>
  <si>
    <t>Значение индикатора оценивается положительно                     Отклонение значений показателя (увеличение) на конец отчетного года обусловлено эффективностью проведения работы по закупкам</t>
  </si>
  <si>
    <t>Значение индикатора оценивается положительно, отклонение значений показателя (увеличение) на конец отчетного года, в связи эффективностью проведения претензионной работы</t>
  </si>
  <si>
    <t>Значение индикатора оценивается положительно, отклонение значений показателя (увеличение) на конец отчетного года, в связи   с проведением инвентаризации объектов находящихся в собственности района и продажей их посредством проведения торгов</t>
  </si>
  <si>
    <t xml:space="preserve">Отклонение значений показателя (увеличение) на конец отчетного года обусловлено  увеличением количества  поступивших заявлений </t>
  </si>
  <si>
    <t>Отклонение значений показателя (увеличение) на конец отчетного года обусловлено  увеличением количества  поступивших заявлений на выкуп земельных участков</t>
  </si>
  <si>
    <t>Отклонение значений показателя (уменьшение) на конец отчетного года, в связи с отсутствием заявок, низкая платежеспособность населения и высокая цена за земельные участки (на торги было подготовлено и выставлено 48 участков)</t>
  </si>
  <si>
    <t>Отклонение значений показателя (уменьшение) на конец отчетного года, в связи с отсутствием заявок, низкая платежеспособность населения и высокая цена за земельные участки (на торги было подготовлено и выставлено 58 участков)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</si>
</sst>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rgb="FF0070C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32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0" fillId="0" borderId="0" xfId="0" applyAlignment="1">
      <alignment horizontal="right"/>
    </xf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wrapText="1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Border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8" fillId="0" borderId="15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right" vertical="center"/>
    </xf>
    <xf numFmtId="0" fontId="0" fillId="0" borderId="0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0" xfId="0" applyNumberFormat="1" applyFont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1" fillId="0" borderId="1" xfId="0" applyNumberFormat="1" applyFont="1" applyBorder="1" applyAlignment="1">
      <alignment horizontal="center" vertical="center" wrapText="1"/>
    </xf>
    <xf numFmtId="2" fontId="11" fillId="0" borderId="0" xfId="0" applyNumberFormat="1" applyFont="1"/>
    <xf numFmtId="2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4" fontId="13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/>
    </xf>
    <xf numFmtId="0" fontId="13" fillId="0" borderId="1" xfId="0" applyFont="1" applyBorder="1" applyAlignment="1">
      <alignment horizontal="center" vertical="top" wrapText="1"/>
    </xf>
    <xf numFmtId="4" fontId="13" fillId="0" borderId="1" xfId="0" applyNumberFormat="1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4" fontId="0" fillId="0" borderId="0" xfId="0" applyNumberFormat="1" applyFont="1"/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right" vertical="top" wrapText="1"/>
    </xf>
    <xf numFmtId="4" fontId="11" fillId="0" borderId="0" xfId="0" applyNumberFormat="1" applyFont="1" applyBorder="1" applyAlignment="1">
      <alignment horizontal="right" vertical="top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/>
    </xf>
    <xf numFmtId="0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left" vertical="top" wrapText="1"/>
    </xf>
    <xf numFmtId="1" fontId="15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90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top" wrapText="1"/>
    </xf>
    <xf numFmtId="1" fontId="18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/>
    <xf numFmtId="0" fontId="16" fillId="0" borderId="0" xfId="0" applyFont="1" applyFill="1"/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2" fontId="20" fillId="0" borderId="0" xfId="0" applyNumberFormat="1" applyFont="1" applyFill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4" fontId="13" fillId="0" borderId="1" xfId="0" applyNumberFormat="1" applyFont="1" applyBorder="1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0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right" vertical="center"/>
    </xf>
    <xf numFmtId="0" fontId="9" fillId="0" borderId="0" xfId="1" applyAlignment="1" applyProtection="1">
      <alignment horizontal="center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left"/>
    </xf>
    <xf numFmtId="0" fontId="0" fillId="0" borderId="0" xfId="0" applyAlignment="1">
      <alignment horizontal="left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/>
    </xf>
    <xf numFmtId="2" fontId="16" fillId="0" borderId="4" xfId="0" applyNumberFormat="1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2" borderId="1" xfId="0" applyNumberFormat="1" applyFont="1" applyFill="1" applyBorder="1" applyAlignment="1">
      <alignment wrapText="1"/>
    </xf>
    <xf numFmtId="0" fontId="11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n@cherra.ru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view="pageBreakPreview" topLeftCell="A21" zoomScale="60" zoomScaleNormal="100" workbookViewId="0">
      <selection activeCell="B11" sqref="B11:B16"/>
    </sheetView>
  </sheetViews>
  <sheetFormatPr defaultRowHeight="15.75"/>
  <cols>
    <col min="1" max="1" width="10.5703125" style="9" customWidth="1"/>
    <col min="2" max="3" width="9.140625" style="9"/>
    <col min="4" max="4" width="9.85546875" style="9" customWidth="1"/>
    <col min="5" max="5" width="10.7109375" style="9" customWidth="1"/>
    <col min="6" max="6" width="9.85546875" style="9" customWidth="1"/>
    <col min="7" max="8" width="9.140625" style="9"/>
    <col min="9" max="9" width="10.5703125" style="9" customWidth="1"/>
    <col min="10" max="16384" width="9.140625" style="9"/>
  </cols>
  <sheetData>
    <row r="1" spans="1:9">
      <c r="A1" s="160" t="s">
        <v>87</v>
      </c>
      <c r="B1" s="160"/>
      <c r="C1" s="160"/>
      <c r="D1" s="160"/>
      <c r="E1" s="160"/>
      <c r="F1" s="160"/>
      <c r="G1" s="160"/>
      <c r="H1" s="160"/>
      <c r="I1" s="160"/>
    </row>
    <row r="14" spans="1:9">
      <c r="A14" s="160" t="s">
        <v>88</v>
      </c>
      <c r="B14" s="160"/>
      <c r="C14" s="160"/>
      <c r="D14" s="160"/>
      <c r="E14" s="160"/>
      <c r="F14" s="160"/>
      <c r="G14" s="160"/>
      <c r="H14" s="160"/>
      <c r="I14" s="160"/>
    </row>
    <row r="15" spans="1:9" ht="409.5">
      <c r="A15" s="17"/>
      <c r="B15" s="231" t="s">
        <v>137</v>
      </c>
      <c r="C15" s="17"/>
      <c r="D15" s="17"/>
      <c r="E15" s="17"/>
      <c r="F15" s="17"/>
      <c r="G15" s="17"/>
      <c r="H15" s="17"/>
      <c r="I15" s="17"/>
    </row>
    <row r="16" spans="1:9" ht="60.75" customHeight="1">
      <c r="A16" s="161" t="s">
        <v>202</v>
      </c>
      <c r="B16" s="161"/>
      <c r="C16" s="161"/>
      <c r="D16" s="161"/>
      <c r="E16" s="161"/>
      <c r="F16" s="161"/>
      <c r="G16" s="161"/>
      <c r="H16" s="161"/>
      <c r="I16" s="161"/>
    </row>
    <row r="17" spans="1:9" ht="15" customHeight="1">
      <c r="A17" s="17"/>
      <c r="B17" s="17"/>
      <c r="C17" s="17"/>
      <c r="D17" s="17"/>
      <c r="E17" s="17"/>
      <c r="F17" s="17"/>
      <c r="G17" s="17"/>
      <c r="H17" s="17"/>
      <c r="I17" s="17"/>
    </row>
    <row r="18" spans="1:9" ht="45.75" customHeight="1">
      <c r="A18" s="10"/>
      <c r="B18" s="10"/>
      <c r="D18" s="19" t="s">
        <v>74</v>
      </c>
      <c r="E18" s="19">
        <v>2018</v>
      </c>
      <c r="F18" s="19" t="s">
        <v>75</v>
      </c>
    </row>
    <row r="20" spans="1:9" ht="15" customHeight="1"/>
    <row r="21" spans="1:9" ht="15" customHeight="1"/>
    <row r="22" spans="1:9" ht="15" customHeight="1"/>
    <row r="23" spans="1:9" ht="15" customHeight="1"/>
    <row r="24" spans="1:9" ht="15" customHeight="1"/>
    <row r="25" spans="1:9" ht="15" customHeight="1"/>
    <row r="26" spans="1:9" ht="15" customHeight="1"/>
    <row r="27" spans="1:9" ht="15.75" customHeight="1"/>
    <row r="28" spans="1:9" ht="32.1" customHeight="1">
      <c r="D28" s="162" t="s">
        <v>89</v>
      </c>
      <c r="E28" s="162"/>
      <c r="F28" s="162"/>
      <c r="G28" s="163" t="s">
        <v>82</v>
      </c>
      <c r="H28" s="163"/>
      <c r="I28" s="163"/>
    </row>
    <row r="29" spans="1:9" ht="32.1" customHeight="1">
      <c r="D29" s="162" t="s">
        <v>90</v>
      </c>
      <c r="E29" s="162"/>
      <c r="F29" s="162"/>
      <c r="G29" s="163" t="s">
        <v>82</v>
      </c>
      <c r="H29" s="163"/>
      <c r="I29" s="163"/>
    </row>
    <row r="30" spans="1:9">
      <c r="D30" s="164" t="s">
        <v>11</v>
      </c>
      <c r="E30" s="164"/>
      <c r="F30" s="164"/>
      <c r="G30" s="160"/>
      <c r="H30" s="160"/>
      <c r="I30" s="160"/>
    </row>
    <row r="31" spans="1:9">
      <c r="D31" s="164" t="s">
        <v>73</v>
      </c>
      <c r="E31" s="164"/>
      <c r="F31" s="164"/>
      <c r="G31" s="160" t="s">
        <v>105</v>
      </c>
      <c r="H31" s="160"/>
      <c r="I31" s="160"/>
    </row>
    <row r="32" spans="1:9">
      <c r="D32" s="23"/>
      <c r="E32" s="23"/>
      <c r="F32" s="23" t="s">
        <v>98</v>
      </c>
      <c r="G32" s="165" t="s">
        <v>106</v>
      </c>
      <c r="H32" s="160"/>
      <c r="I32" s="160"/>
    </row>
    <row r="33" spans="1:9" ht="32.1" customHeight="1">
      <c r="D33" s="164" t="s">
        <v>12</v>
      </c>
      <c r="E33" s="164"/>
      <c r="F33" s="164"/>
      <c r="G33" s="159"/>
      <c r="H33" s="159"/>
      <c r="I33" s="159"/>
    </row>
    <row r="38" spans="1:9" ht="15" customHeight="1"/>
    <row r="39" spans="1:9" ht="15" customHeight="1"/>
    <row r="41" spans="1:9">
      <c r="A41" s="160" t="s">
        <v>211</v>
      </c>
      <c r="B41" s="160"/>
      <c r="C41" s="160"/>
      <c r="D41" s="160"/>
      <c r="E41" s="160"/>
      <c r="F41" s="160"/>
      <c r="G41" s="160"/>
      <c r="H41" s="160"/>
      <c r="I41" s="160"/>
    </row>
  </sheetData>
  <mergeCells count="15">
    <mergeCell ref="G33:I33"/>
    <mergeCell ref="A41:I41"/>
    <mergeCell ref="A1:I1"/>
    <mergeCell ref="A14:I14"/>
    <mergeCell ref="A16:I16"/>
    <mergeCell ref="D28:F28"/>
    <mergeCell ref="G28:I28"/>
    <mergeCell ref="D29:F29"/>
    <mergeCell ref="G29:I29"/>
    <mergeCell ref="D30:F30"/>
    <mergeCell ref="G30:I30"/>
    <mergeCell ref="D31:F31"/>
    <mergeCell ref="G31:I31"/>
    <mergeCell ref="D33:F33"/>
    <mergeCell ref="G32:I32"/>
  </mergeCells>
  <hyperlinks>
    <hyperlink ref="G32" r:id="rId1"/>
  </hyperlinks>
  <pageMargins left="0.7" right="0.7" top="0.75" bottom="0.75" header="0.3" footer="0.3"/>
  <pageSetup paperSize="9" scale="99" orientation="portrait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O23"/>
  <sheetViews>
    <sheetView tabSelected="1" zoomScaleNormal="100" workbookViewId="0">
      <selection activeCell="J22" sqref="J22"/>
    </sheetView>
  </sheetViews>
  <sheetFormatPr defaultRowHeight="15"/>
  <cols>
    <col min="1" max="1" width="29" customWidth="1"/>
    <col min="2" max="2" width="13.28515625" customWidth="1"/>
    <col min="3" max="3" width="12.42578125" customWidth="1"/>
  </cols>
  <sheetData>
    <row r="1" spans="1:15" ht="20.100000000000001" customHeight="1">
      <c r="A1" s="216" t="s">
        <v>8</v>
      </c>
      <c r="B1" s="216"/>
      <c r="C1" s="217" t="s">
        <v>172</v>
      </c>
      <c r="D1" s="218"/>
      <c r="E1" s="218"/>
      <c r="F1" s="218"/>
      <c r="G1" s="218"/>
      <c r="H1" s="219"/>
    </row>
    <row r="2" spans="1:15" ht="69" customHeight="1">
      <c r="A2" s="216"/>
      <c r="B2" s="216"/>
      <c r="C2" s="220"/>
      <c r="D2" s="221"/>
      <c r="E2" s="221"/>
      <c r="F2" s="221"/>
      <c r="G2" s="221"/>
      <c r="H2" s="222"/>
    </row>
    <row r="3" spans="1:15" ht="20.100000000000001" customHeight="1">
      <c r="A3" s="216" t="s">
        <v>9</v>
      </c>
      <c r="B3" s="216"/>
      <c r="C3" s="223" t="s">
        <v>203</v>
      </c>
      <c r="D3" s="224"/>
      <c r="E3" s="224"/>
      <c r="F3" s="224"/>
      <c r="G3" s="224"/>
      <c r="H3" s="225"/>
    </row>
    <row r="4" spans="1:15" ht="20.100000000000001" customHeight="1">
      <c r="A4" s="216" t="s">
        <v>162</v>
      </c>
      <c r="B4" s="216"/>
      <c r="C4" s="228">
        <v>43511</v>
      </c>
      <c r="D4" s="229"/>
      <c r="E4" s="229"/>
      <c r="F4" s="229"/>
      <c r="G4" s="229"/>
      <c r="H4" s="229"/>
    </row>
    <row r="5" spans="1:15">
      <c r="A5" s="2" t="s">
        <v>4</v>
      </c>
      <c r="B5" s="3"/>
      <c r="C5" s="3"/>
      <c r="D5" s="3"/>
      <c r="E5" s="3"/>
      <c r="F5" s="3"/>
      <c r="G5" s="3"/>
      <c r="H5" s="3"/>
    </row>
    <row r="6" spans="1:15">
      <c r="A6" s="1"/>
    </row>
    <row r="7" spans="1:15">
      <c r="A7" t="s">
        <v>78</v>
      </c>
      <c r="B7" s="62">
        <v>1</v>
      </c>
    </row>
    <row r="9" spans="1:15" ht="30">
      <c r="A9" s="29" t="s">
        <v>76</v>
      </c>
      <c r="B9" s="29" t="s">
        <v>77</v>
      </c>
      <c r="C9" s="29" t="s">
        <v>13</v>
      </c>
      <c r="D9" s="29" t="s">
        <v>0</v>
      </c>
      <c r="E9" s="29" t="s">
        <v>1</v>
      </c>
      <c r="F9" s="29" t="s">
        <v>2</v>
      </c>
    </row>
    <row r="10" spans="1:15" ht="16.5" customHeight="1">
      <c r="A10" s="69" t="s">
        <v>167</v>
      </c>
      <c r="B10" s="64"/>
      <c r="C10" s="65"/>
      <c r="D10" s="65"/>
      <c r="E10" s="65"/>
      <c r="F10" s="66"/>
      <c r="K10" s="11"/>
      <c r="L10" s="12"/>
      <c r="M10" s="13"/>
      <c r="N10" s="13"/>
      <c r="O10" s="14"/>
    </row>
    <row r="11" spans="1:15" ht="80.25" customHeight="1">
      <c r="A11" s="63" t="s">
        <v>166</v>
      </c>
      <c r="B11" s="64" t="s">
        <v>168</v>
      </c>
      <c r="C11" s="65">
        <v>1</v>
      </c>
      <c r="D11" s="65">
        <v>100</v>
      </c>
      <c r="E11" s="100">
        <v>100</v>
      </c>
      <c r="F11" s="66">
        <f t="shared" ref="F11" si="0">IF(C11=1,(E11/D11),(D11/E11))</f>
        <v>1</v>
      </c>
      <c r="K11" s="11"/>
      <c r="L11" s="12"/>
      <c r="M11" s="13"/>
      <c r="N11" s="13"/>
      <c r="O11" s="14"/>
    </row>
    <row r="12" spans="1:15">
      <c r="K12" s="11"/>
      <c r="L12" s="12"/>
      <c r="M12" s="13"/>
      <c r="N12" s="13"/>
      <c r="O12" s="14"/>
    </row>
    <row r="13" spans="1:15">
      <c r="A13" s="6" t="s">
        <v>14</v>
      </c>
      <c r="B13" s="16">
        <v>1</v>
      </c>
    </row>
    <row r="14" spans="1:15">
      <c r="A14" s="6" t="s">
        <v>79</v>
      </c>
      <c r="B14" s="16">
        <v>2</v>
      </c>
    </row>
    <row r="16" spans="1:15">
      <c r="A16" s="15" t="s">
        <v>3</v>
      </c>
      <c r="B16" s="21">
        <f>1/B7*F11</f>
        <v>1</v>
      </c>
    </row>
    <row r="17" spans="1:8" ht="15" hidden="1" customHeight="1"/>
    <row r="18" spans="1:8">
      <c r="A18" s="67" t="s">
        <v>163</v>
      </c>
      <c r="B18" s="67"/>
      <c r="C18" s="67"/>
      <c r="D18" s="67"/>
      <c r="E18" s="67"/>
      <c r="F18" s="67"/>
      <c r="G18" s="67"/>
      <c r="H18" s="67"/>
    </row>
    <row r="20" spans="1:8" ht="17.25">
      <c r="B20" s="62" t="s">
        <v>6</v>
      </c>
      <c r="C20" s="62" t="s">
        <v>7</v>
      </c>
      <c r="D20" s="62" t="s">
        <v>5</v>
      </c>
    </row>
    <row r="21" spans="1:8">
      <c r="B21" s="68">
        <v>8464.9</v>
      </c>
      <c r="C21" s="68">
        <v>8464.9</v>
      </c>
      <c r="D21" s="68">
        <f>B21/C21</f>
        <v>1</v>
      </c>
    </row>
    <row r="22" spans="1:8" ht="15.75" thickBot="1"/>
    <row r="23" spans="1:8" ht="35.1" customHeight="1" thickBot="1">
      <c r="B23" s="192" t="s">
        <v>164</v>
      </c>
      <c r="C23" s="193"/>
      <c r="D23" s="193"/>
      <c r="E23" s="194"/>
      <c r="F23" s="226">
        <f>B16/D21</f>
        <v>1</v>
      </c>
      <c r="G23" s="227"/>
    </row>
  </sheetData>
  <mergeCells count="8">
    <mergeCell ref="A1:B2"/>
    <mergeCell ref="C1:H2"/>
    <mergeCell ref="A3:B3"/>
    <mergeCell ref="C3:H3"/>
    <mergeCell ref="B23:E23"/>
    <mergeCell ref="F23:G23"/>
    <mergeCell ref="A4:B4"/>
    <mergeCell ref="C4:H4"/>
  </mergeCells>
  <pageMargins left="0.7" right="0.7" top="0.75" bottom="0.75" header="0.3" footer="0.3"/>
  <pageSetup paperSize="9" scale="8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"/>
  <sheetViews>
    <sheetView view="pageBreakPreview" topLeftCell="A13" zoomScaleNormal="100" zoomScaleSheetLayoutView="100" workbookViewId="0">
      <selection activeCell="B11" sqref="B11:B16"/>
    </sheetView>
  </sheetViews>
  <sheetFormatPr defaultRowHeight="15"/>
  <cols>
    <col min="1" max="1" width="5.42578125" style="5" customWidth="1"/>
    <col min="2" max="2" width="45.140625" style="5" customWidth="1"/>
    <col min="3" max="3" width="7.7109375" style="5" customWidth="1"/>
    <col min="4" max="4" width="21.5703125" style="5" customWidth="1"/>
    <col min="5" max="5" width="12.140625" style="5" customWidth="1"/>
    <col min="6" max="6" width="12.42578125" style="5" customWidth="1"/>
    <col min="7" max="7" width="77.140625" style="5" customWidth="1"/>
    <col min="8" max="8" width="9.140625" style="5" customWidth="1"/>
    <col min="9" max="16384" width="9.140625" style="5"/>
  </cols>
  <sheetData>
    <row r="1" spans="1:7" ht="31.5" customHeight="1">
      <c r="A1" s="170" t="s">
        <v>17</v>
      </c>
      <c r="B1" s="170"/>
      <c r="C1" s="170"/>
      <c r="D1" s="170"/>
      <c r="E1" s="170"/>
      <c r="F1" s="170"/>
      <c r="G1" s="170"/>
    </row>
    <row r="2" spans="1:7">
      <c r="G2" s="4" t="s">
        <v>18</v>
      </c>
    </row>
    <row r="3" spans="1:7" ht="28.5" customHeight="1">
      <c r="A3" s="171" t="s">
        <v>19</v>
      </c>
      <c r="B3" s="171" t="s">
        <v>20</v>
      </c>
      <c r="C3" s="171" t="s">
        <v>77</v>
      </c>
      <c r="D3" s="174" t="s">
        <v>21</v>
      </c>
      <c r="E3" s="174"/>
      <c r="F3" s="174"/>
      <c r="G3" s="174" t="s">
        <v>99</v>
      </c>
    </row>
    <row r="4" spans="1:7" ht="70.5" customHeight="1">
      <c r="A4" s="172"/>
      <c r="B4" s="172"/>
      <c r="C4" s="172"/>
      <c r="D4" s="175" t="s">
        <v>22</v>
      </c>
      <c r="E4" s="175" t="s">
        <v>23</v>
      </c>
      <c r="F4" s="175"/>
      <c r="G4" s="174"/>
    </row>
    <row r="5" spans="1:7" ht="18" customHeight="1">
      <c r="A5" s="173"/>
      <c r="B5" s="173"/>
      <c r="C5" s="173"/>
      <c r="D5" s="175"/>
      <c r="E5" s="32" t="s">
        <v>0</v>
      </c>
      <c r="F5" s="32" t="s">
        <v>1</v>
      </c>
      <c r="G5" s="174"/>
    </row>
    <row r="6" spans="1:7" ht="18.75">
      <c r="A6" s="33">
        <v>1</v>
      </c>
      <c r="B6" s="33">
        <v>2</v>
      </c>
      <c r="C6" s="33">
        <v>3</v>
      </c>
      <c r="D6" s="33">
        <v>4</v>
      </c>
      <c r="E6" s="33">
        <v>5</v>
      </c>
      <c r="F6" s="33">
        <v>6</v>
      </c>
      <c r="G6" s="33">
        <v>7</v>
      </c>
    </row>
    <row r="7" spans="1:7" ht="18.75">
      <c r="A7" s="34"/>
      <c r="B7" s="166" t="s">
        <v>112</v>
      </c>
      <c r="C7" s="167"/>
      <c r="D7" s="167"/>
      <c r="E7" s="167"/>
      <c r="F7" s="168"/>
      <c r="G7" s="34"/>
    </row>
    <row r="8" spans="1:7" ht="18.75">
      <c r="A8" s="83"/>
      <c r="B8" s="70" t="s">
        <v>165</v>
      </c>
      <c r="C8" s="79"/>
      <c r="D8" s="79"/>
      <c r="E8" s="79"/>
      <c r="F8" s="80"/>
      <c r="G8" s="83"/>
    </row>
    <row r="9" spans="1:7" ht="67.5" customHeight="1">
      <c r="A9" s="33">
        <v>1</v>
      </c>
      <c r="B9" s="90" t="s">
        <v>184</v>
      </c>
      <c r="C9" s="33" t="s">
        <v>80</v>
      </c>
      <c r="D9" s="130">
        <v>16</v>
      </c>
      <c r="E9" s="33">
        <v>24</v>
      </c>
      <c r="F9" s="140">
        <v>29</v>
      </c>
      <c r="G9" s="142" t="s">
        <v>210</v>
      </c>
    </row>
    <row r="10" spans="1:7" ht="151.5" customHeight="1">
      <c r="A10" s="33">
        <v>2</v>
      </c>
      <c r="B10" s="103" t="s">
        <v>183</v>
      </c>
      <c r="C10" s="33" t="s">
        <v>81</v>
      </c>
      <c r="D10" s="130">
        <f>307+187+76</f>
        <v>570</v>
      </c>
      <c r="E10" s="33">
        <f>40</f>
        <v>40</v>
      </c>
      <c r="F10" s="140">
        <f>78+534</f>
        <v>612</v>
      </c>
      <c r="G10" s="110" t="s">
        <v>219</v>
      </c>
    </row>
    <row r="11" spans="1:7" ht="96.75" customHeight="1">
      <c r="A11" s="88">
        <v>3</v>
      </c>
      <c r="B11" s="104" t="s">
        <v>182</v>
      </c>
      <c r="C11" s="33" t="s">
        <v>81</v>
      </c>
      <c r="D11" s="36">
        <f>178+95</f>
        <v>273</v>
      </c>
      <c r="E11" s="33">
        <v>40</v>
      </c>
      <c r="F11" s="98">
        <f>48+123</f>
        <v>171</v>
      </c>
      <c r="G11" s="110" t="s">
        <v>219</v>
      </c>
    </row>
    <row r="12" spans="1:7" s="24" customFormat="1" ht="81" customHeight="1">
      <c r="A12" s="88">
        <v>4</v>
      </c>
      <c r="B12" s="91" t="s">
        <v>181</v>
      </c>
      <c r="C12" s="33" t="s">
        <v>81</v>
      </c>
      <c r="D12" s="131">
        <v>39</v>
      </c>
      <c r="E12" s="33">
        <v>60</v>
      </c>
      <c r="F12" s="140">
        <f>39+2+13+10</f>
        <v>64</v>
      </c>
      <c r="G12" s="142" t="s">
        <v>210</v>
      </c>
    </row>
    <row r="13" spans="1:7" s="24" customFormat="1" ht="91.5" customHeight="1">
      <c r="A13" s="88">
        <v>5</v>
      </c>
      <c r="B13" s="91" t="s">
        <v>180</v>
      </c>
      <c r="C13" s="33" t="s">
        <v>81</v>
      </c>
      <c r="D13" s="130">
        <f>13+14+15</f>
        <v>42</v>
      </c>
      <c r="E13" s="33">
        <v>15</v>
      </c>
      <c r="F13" s="140">
        <v>35</v>
      </c>
      <c r="G13" s="147" t="s">
        <v>221</v>
      </c>
    </row>
    <row r="14" spans="1:7" s="24" customFormat="1" ht="151.5" customHeight="1">
      <c r="A14" s="105">
        <v>6</v>
      </c>
      <c r="B14" s="109" t="s">
        <v>179</v>
      </c>
      <c r="C14" s="105" t="s">
        <v>81</v>
      </c>
      <c r="D14" s="131">
        <v>26</v>
      </c>
      <c r="E14" s="105">
        <v>40</v>
      </c>
      <c r="F14" s="140">
        <v>23</v>
      </c>
      <c r="G14" s="109" t="s">
        <v>224</v>
      </c>
    </row>
    <row r="15" spans="1:7" s="24" customFormat="1" ht="93" customHeight="1">
      <c r="A15" s="105">
        <v>7</v>
      </c>
      <c r="B15" s="109" t="s">
        <v>137</v>
      </c>
      <c r="C15" s="107" t="s">
        <v>81</v>
      </c>
      <c r="D15" s="107">
        <v>322</v>
      </c>
      <c r="E15" s="107">
        <v>200</v>
      </c>
      <c r="F15" s="107">
        <v>398</v>
      </c>
      <c r="G15" s="110" t="s">
        <v>222</v>
      </c>
    </row>
    <row r="16" spans="1:7" s="24" customFormat="1" ht="135" customHeight="1">
      <c r="A16" s="105">
        <v>8</v>
      </c>
      <c r="B16" s="110" t="s">
        <v>178</v>
      </c>
      <c r="C16" s="107" t="s">
        <v>81</v>
      </c>
      <c r="D16" s="107">
        <v>28</v>
      </c>
      <c r="E16" s="107">
        <v>50</v>
      </c>
      <c r="F16" s="107">
        <v>32</v>
      </c>
      <c r="G16" s="109" t="s">
        <v>225</v>
      </c>
    </row>
    <row r="17" spans="1:7" s="24" customFormat="1" ht="97.5" customHeight="1">
      <c r="A17" s="88">
        <v>9</v>
      </c>
      <c r="B17" s="90" t="s">
        <v>177</v>
      </c>
      <c r="C17" s="37" t="s">
        <v>81</v>
      </c>
      <c r="D17" s="107">
        <v>155</v>
      </c>
      <c r="E17" s="37">
        <v>100</v>
      </c>
      <c r="F17" s="107">
        <v>214</v>
      </c>
      <c r="G17" s="110" t="s">
        <v>223</v>
      </c>
    </row>
    <row r="18" spans="1:7" s="24" customFormat="1" ht="97.5" customHeight="1">
      <c r="A18" s="88">
        <v>10</v>
      </c>
      <c r="B18" s="90" t="s">
        <v>176</v>
      </c>
      <c r="C18" s="89" t="s">
        <v>81</v>
      </c>
      <c r="D18" s="107">
        <v>81</v>
      </c>
      <c r="E18" s="89">
        <v>105</v>
      </c>
      <c r="F18" s="107">
        <v>127</v>
      </c>
      <c r="G18" s="142" t="s">
        <v>210</v>
      </c>
    </row>
    <row r="19" spans="1:7" s="24" customFormat="1" ht="73.5" customHeight="1">
      <c r="A19" s="88">
        <v>11</v>
      </c>
      <c r="B19" s="90" t="s">
        <v>175</v>
      </c>
      <c r="C19" s="108" t="s">
        <v>196</v>
      </c>
      <c r="D19" s="107">
        <v>1507.85</v>
      </c>
      <c r="E19" s="89">
        <v>1000</v>
      </c>
      <c r="F19" s="107">
        <v>1790.71</v>
      </c>
      <c r="G19" s="110" t="s">
        <v>220</v>
      </c>
    </row>
    <row r="20" spans="1:7" s="24" customFormat="1" ht="19.5" customHeight="1">
      <c r="A20" s="88"/>
      <c r="B20" s="70" t="s">
        <v>167</v>
      </c>
      <c r="C20" s="89"/>
      <c r="D20" s="132"/>
      <c r="E20" s="89"/>
      <c r="F20" s="107"/>
      <c r="G20" s="96"/>
    </row>
    <row r="21" spans="1:7" s="24" customFormat="1" ht="98.25" customHeight="1">
      <c r="A21" s="88">
        <v>12</v>
      </c>
      <c r="B21" s="90" t="s">
        <v>166</v>
      </c>
      <c r="C21" s="89" t="s">
        <v>168</v>
      </c>
      <c r="D21" s="132">
        <v>97</v>
      </c>
      <c r="E21" s="89">
        <v>100</v>
      </c>
      <c r="F21" s="107">
        <v>100</v>
      </c>
      <c r="G21" s="96"/>
    </row>
    <row r="22" spans="1:7" ht="18.75">
      <c r="A22" s="169" t="s">
        <v>24</v>
      </c>
      <c r="B22" s="169"/>
      <c r="C22" s="169"/>
      <c r="D22" s="169"/>
      <c r="E22" s="169"/>
      <c r="F22" s="169"/>
      <c r="G22" s="169"/>
    </row>
  </sheetData>
  <mergeCells count="10">
    <mergeCell ref="B7:F7"/>
    <mergeCell ref="A22:G22"/>
    <mergeCell ref="A1:G1"/>
    <mergeCell ref="A3:A5"/>
    <mergeCell ref="B3:B5"/>
    <mergeCell ref="C3:C5"/>
    <mergeCell ref="D3:F3"/>
    <mergeCell ref="G3:G5"/>
    <mergeCell ref="D4:D5"/>
    <mergeCell ref="E4:F4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view="pageBreakPreview" zoomScaleNormal="100" zoomScaleSheetLayoutView="100" workbookViewId="0">
      <selection activeCell="B11" sqref="B11:B16"/>
    </sheetView>
  </sheetViews>
  <sheetFormatPr defaultRowHeight="15"/>
  <cols>
    <col min="1" max="1" width="5.42578125" style="5" customWidth="1"/>
    <col min="2" max="2" width="63.28515625" style="18" customWidth="1"/>
    <col min="3" max="3" width="21.42578125" style="5" customWidth="1"/>
    <col min="4" max="4" width="12.42578125" style="5" customWidth="1"/>
    <col min="5" max="5" width="14" style="5" customWidth="1"/>
    <col min="6" max="6" width="12.28515625" style="5" customWidth="1"/>
    <col min="7" max="7" width="16.42578125" style="5" customWidth="1"/>
    <col min="8" max="9" width="18.7109375" style="5" customWidth="1"/>
    <col min="10" max="10" width="71.42578125" style="5" customWidth="1"/>
    <col min="11" max="16384" width="9.140625" style="5"/>
  </cols>
  <sheetData>
    <row r="1" spans="1:10" ht="31.5" customHeight="1">
      <c r="A1" s="178" t="s">
        <v>84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ht="18.75">
      <c r="A2" s="38"/>
      <c r="B2" s="39"/>
      <c r="C2" s="38"/>
      <c r="D2" s="38"/>
      <c r="E2" s="38"/>
      <c r="F2" s="38"/>
      <c r="G2" s="38"/>
      <c r="H2" s="38"/>
      <c r="I2" s="38"/>
      <c r="J2" s="40" t="s">
        <v>25</v>
      </c>
    </row>
    <row r="3" spans="1:10" ht="27" customHeight="1">
      <c r="A3" s="174" t="s">
        <v>19</v>
      </c>
      <c r="B3" s="174" t="s">
        <v>26</v>
      </c>
      <c r="C3" s="174" t="s">
        <v>10</v>
      </c>
      <c r="D3" s="174" t="s">
        <v>27</v>
      </c>
      <c r="E3" s="174"/>
      <c r="F3" s="174" t="s">
        <v>28</v>
      </c>
      <c r="G3" s="174"/>
      <c r="H3" s="179" t="s">
        <v>29</v>
      </c>
      <c r="I3" s="179"/>
      <c r="J3" s="174" t="s">
        <v>30</v>
      </c>
    </row>
    <row r="4" spans="1:10" ht="68.25" customHeight="1">
      <c r="A4" s="174"/>
      <c r="B4" s="174"/>
      <c r="C4" s="174"/>
      <c r="D4" s="32" t="s">
        <v>31</v>
      </c>
      <c r="E4" s="32" t="s">
        <v>32</v>
      </c>
      <c r="F4" s="32" t="s">
        <v>31</v>
      </c>
      <c r="G4" s="32" t="s">
        <v>32</v>
      </c>
      <c r="H4" s="146" t="s">
        <v>216</v>
      </c>
      <c r="I4" s="146" t="s">
        <v>217</v>
      </c>
      <c r="J4" s="179"/>
    </row>
    <row r="5" spans="1:10" ht="18.75">
      <c r="A5" s="33">
        <v>1</v>
      </c>
      <c r="B5" s="33">
        <v>2</v>
      </c>
      <c r="C5" s="33">
        <v>3</v>
      </c>
      <c r="D5" s="33">
        <v>4</v>
      </c>
      <c r="E5" s="33">
        <v>5</v>
      </c>
      <c r="F5" s="33">
        <v>6</v>
      </c>
      <c r="G5" s="33">
        <v>7</v>
      </c>
      <c r="H5" s="32">
        <v>8</v>
      </c>
      <c r="I5" s="32">
        <v>9</v>
      </c>
      <c r="J5" s="32">
        <v>10</v>
      </c>
    </row>
    <row r="6" spans="1:10" ht="18.75" hidden="1">
      <c r="A6" s="34"/>
      <c r="B6" s="176" t="s">
        <v>33</v>
      </c>
      <c r="C6" s="176"/>
      <c r="D6" s="176"/>
      <c r="E6" s="176"/>
      <c r="F6" s="176"/>
      <c r="G6" s="176"/>
      <c r="H6" s="176"/>
      <c r="I6" s="176"/>
      <c r="J6" s="176"/>
    </row>
    <row r="7" spans="1:10" ht="18.75">
      <c r="A7" s="60"/>
      <c r="B7" s="70" t="s">
        <v>165</v>
      </c>
      <c r="C7" s="59"/>
      <c r="D7" s="59"/>
      <c r="E7" s="59"/>
      <c r="F7" s="59"/>
      <c r="G7" s="59"/>
      <c r="H7" s="59"/>
      <c r="I7" s="59"/>
      <c r="J7" s="59"/>
    </row>
    <row r="8" spans="1:10" ht="63" customHeight="1">
      <c r="A8" s="34">
        <v>1</v>
      </c>
      <c r="B8" s="35" t="s">
        <v>141</v>
      </c>
      <c r="C8" s="33" t="s">
        <v>82</v>
      </c>
      <c r="D8" s="33" t="s">
        <v>85</v>
      </c>
      <c r="E8" s="33" t="s">
        <v>108</v>
      </c>
      <c r="F8" s="33" t="s">
        <v>85</v>
      </c>
      <c r="G8" s="33" t="s">
        <v>86</v>
      </c>
      <c r="H8" s="98"/>
      <c r="I8" s="98"/>
      <c r="J8" s="99" t="s">
        <v>192</v>
      </c>
    </row>
    <row r="9" spans="1:10" ht="141" customHeight="1">
      <c r="A9" s="34">
        <v>2</v>
      </c>
      <c r="B9" s="35" t="s">
        <v>142</v>
      </c>
      <c r="C9" s="95" t="s">
        <v>190</v>
      </c>
      <c r="D9" s="33" t="s">
        <v>85</v>
      </c>
      <c r="E9" s="33" t="s">
        <v>86</v>
      </c>
      <c r="F9" s="33" t="s">
        <v>85</v>
      </c>
      <c r="G9" s="33" t="s">
        <v>86</v>
      </c>
      <c r="H9" s="98">
        <v>2519.6999999999998</v>
      </c>
      <c r="I9" s="98">
        <v>2295.5</v>
      </c>
      <c r="J9" s="136" t="s">
        <v>199</v>
      </c>
    </row>
    <row r="10" spans="1:10" ht="172.5" customHeight="1">
      <c r="A10" s="34">
        <v>3</v>
      </c>
      <c r="B10" s="61" t="s">
        <v>143</v>
      </c>
      <c r="C10" s="33" t="s">
        <v>82</v>
      </c>
      <c r="D10" s="33" t="s">
        <v>85</v>
      </c>
      <c r="E10" s="33" t="s">
        <v>108</v>
      </c>
      <c r="F10" s="33" t="s">
        <v>85</v>
      </c>
      <c r="G10" s="33" t="s">
        <v>86</v>
      </c>
      <c r="H10" s="98"/>
      <c r="I10" s="98"/>
      <c r="J10" s="97" t="s">
        <v>191</v>
      </c>
    </row>
    <row r="11" spans="1:10" ht="151.5" customHeight="1">
      <c r="A11" s="34">
        <v>4</v>
      </c>
      <c r="B11" s="35" t="s">
        <v>152</v>
      </c>
      <c r="C11" s="33" t="s">
        <v>82</v>
      </c>
      <c r="D11" s="33" t="s">
        <v>85</v>
      </c>
      <c r="E11" s="33" t="s">
        <v>86</v>
      </c>
      <c r="F11" s="33" t="s">
        <v>85</v>
      </c>
      <c r="G11" s="33" t="s">
        <v>86</v>
      </c>
      <c r="H11" s="98">
        <v>771.6</v>
      </c>
      <c r="I11" s="98">
        <v>593</v>
      </c>
      <c r="J11" s="97" t="s">
        <v>201</v>
      </c>
    </row>
    <row r="12" spans="1:10" ht="158.25" customHeight="1">
      <c r="A12" s="34">
        <v>5</v>
      </c>
      <c r="B12" s="56" t="s">
        <v>145</v>
      </c>
      <c r="C12" s="33" t="s">
        <v>82</v>
      </c>
      <c r="D12" s="33" t="s">
        <v>85</v>
      </c>
      <c r="E12" s="33" t="s">
        <v>86</v>
      </c>
      <c r="F12" s="33" t="s">
        <v>85</v>
      </c>
      <c r="G12" s="33" t="s">
        <v>86</v>
      </c>
      <c r="H12" s="98">
        <v>250</v>
      </c>
      <c r="I12" s="98">
        <v>225.4</v>
      </c>
      <c r="J12" s="97" t="s">
        <v>200</v>
      </c>
    </row>
    <row r="13" spans="1:10" s="24" customFormat="1" ht="100.5" customHeight="1">
      <c r="A13" s="34">
        <v>6</v>
      </c>
      <c r="B13" s="35" t="s">
        <v>144</v>
      </c>
      <c r="C13" s="33" t="s">
        <v>82</v>
      </c>
      <c r="D13" s="33" t="s">
        <v>85</v>
      </c>
      <c r="E13" s="33" t="s">
        <v>86</v>
      </c>
      <c r="F13" s="33" t="s">
        <v>85</v>
      </c>
      <c r="G13" s="33" t="s">
        <v>86</v>
      </c>
      <c r="H13" s="98"/>
      <c r="I13" s="98"/>
      <c r="J13" s="97" t="s">
        <v>193</v>
      </c>
    </row>
    <row r="14" spans="1:10" s="24" customFormat="1" ht="59.25" customHeight="1">
      <c r="A14" s="34">
        <v>7</v>
      </c>
      <c r="B14" s="35" t="s">
        <v>151</v>
      </c>
      <c r="C14" s="33" t="s">
        <v>82</v>
      </c>
      <c r="D14" s="33" t="s">
        <v>85</v>
      </c>
      <c r="E14" s="33" t="s">
        <v>86</v>
      </c>
      <c r="F14" s="33" t="s">
        <v>85</v>
      </c>
      <c r="G14" s="33" t="s">
        <v>86</v>
      </c>
      <c r="H14" s="146"/>
      <c r="I14" s="146"/>
      <c r="J14" s="97" t="s">
        <v>193</v>
      </c>
    </row>
    <row r="15" spans="1:10" s="24" customFormat="1" ht="96" customHeight="1">
      <c r="A15" s="34">
        <v>8</v>
      </c>
      <c r="B15" s="158" t="s">
        <v>137</v>
      </c>
      <c r="C15" s="33" t="s">
        <v>82</v>
      </c>
      <c r="D15" s="33" t="s">
        <v>85</v>
      </c>
      <c r="E15" s="33" t="s">
        <v>86</v>
      </c>
      <c r="F15" s="33" t="s">
        <v>85</v>
      </c>
      <c r="G15" s="33" t="s">
        <v>86</v>
      </c>
      <c r="H15" s="146"/>
      <c r="I15" s="146"/>
      <c r="J15" s="97" t="s">
        <v>191</v>
      </c>
    </row>
    <row r="16" spans="1:10" s="24" customFormat="1" ht="93.75" customHeight="1">
      <c r="A16" s="34">
        <v>9</v>
      </c>
      <c r="B16" s="54" t="s">
        <v>156</v>
      </c>
      <c r="C16" s="33" t="s">
        <v>82</v>
      </c>
      <c r="D16" s="33" t="s">
        <v>85</v>
      </c>
      <c r="E16" s="33" t="s">
        <v>86</v>
      </c>
      <c r="F16" s="33" t="s">
        <v>85</v>
      </c>
      <c r="G16" s="33" t="s">
        <v>86</v>
      </c>
      <c r="H16" s="146"/>
      <c r="I16" s="146"/>
      <c r="J16" s="97" t="s">
        <v>191</v>
      </c>
    </row>
    <row r="17" spans="1:10" s="24" customFormat="1" ht="95.25" customHeight="1">
      <c r="A17" s="34">
        <v>10</v>
      </c>
      <c r="B17" s="35" t="s">
        <v>146</v>
      </c>
      <c r="C17" s="33" t="s">
        <v>82</v>
      </c>
      <c r="D17" s="33" t="s">
        <v>85</v>
      </c>
      <c r="E17" s="33" t="s">
        <v>86</v>
      </c>
      <c r="F17" s="33" t="s">
        <v>85</v>
      </c>
      <c r="G17" s="33" t="s">
        <v>86</v>
      </c>
      <c r="H17" s="146"/>
      <c r="I17" s="146"/>
      <c r="J17" s="97" t="s">
        <v>191</v>
      </c>
    </row>
    <row r="18" spans="1:10" s="24" customFormat="1" ht="97.5" customHeight="1">
      <c r="A18" s="34">
        <v>11</v>
      </c>
      <c r="B18" s="35" t="s">
        <v>147</v>
      </c>
      <c r="C18" s="33" t="s">
        <v>82</v>
      </c>
      <c r="D18" s="33" t="s">
        <v>85</v>
      </c>
      <c r="E18" s="33" t="s">
        <v>108</v>
      </c>
      <c r="F18" s="33" t="s">
        <v>85</v>
      </c>
      <c r="G18" s="33" t="s">
        <v>86</v>
      </c>
      <c r="H18" s="146">
        <v>815.5</v>
      </c>
      <c r="I18" s="146">
        <v>729.5</v>
      </c>
      <c r="J18" s="97" t="s">
        <v>200</v>
      </c>
    </row>
    <row r="19" spans="1:10" s="24" customFormat="1" ht="104.25" customHeight="1">
      <c r="A19" s="34">
        <v>12</v>
      </c>
      <c r="B19" s="35" t="s">
        <v>148</v>
      </c>
      <c r="C19" s="33" t="s">
        <v>82</v>
      </c>
      <c r="D19" s="33" t="s">
        <v>85</v>
      </c>
      <c r="E19" s="33" t="s">
        <v>86</v>
      </c>
      <c r="F19" s="33" t="s">
        <v>85</v>
      </c>
      <c r="G19" s="33" t="s">
        <v>86</v>
      </c>
      <c r="H19" s="146">
        <v>135.6</v>
      </c>
      <c r="I19" s="146">
        <v>135.6</v>
      </c>
      <c r="J19" s="98"/>
    </row>
    <row r="20" spans="1:10" s="24" customFormat="1" ht="130.5" customHeight="1">
      <c r="A20" s="34">
        <v>13</v>
      </c>
      <c r="B20" s="35" t="s">
        <v>149</v>
      </c>
      <c r="C20" s="33" t="s">
        <v>82</v>
      </c>
      <c r="D20" s="33" t="s">
        <v>85</v>
      </c>
      <c r="E20" s="33" t="s">
        <v>86</v>
      </c>
      <c r="F20" s="33" t="s">
        <v>85</v>
      </c>
      <c r="G20" s="33" t="s">
        <v>86</v>
      </c>
      <c r="H20" s="146"/>
      <c r="I20" s="146"/>
      <c r="J20" s="97" t="s">
        <v>194</v>
      </c>
    </row>
    <row r="21" spans="1:10" s="24" customFormat="1" ht="60.75" customHeight="1">
      <c r="A21" s="34">
        <v>14</v>
      </c>
      <c r="B21" s="35" t="s">
        <v>150</v>
      </c>
      <c r="C21" s="33" t="s">
        <v>82</v>
      </c>
      <c r="D21" s="33" t="s">
        <v>85</v>
      </c>
      <c r="E21" s="33" t="s">
        <v>86</v>
      </c>
      <c r="F21" s="33" t="s">
        <v>85</v>
      </c>
      <c r="G21" s="33" t="s">
        <v>86</v>
      </c>
      <c r="H21" s="146"/>
      <c r="I21" s="146"/>
      <c r="J21" s="97" t="s">
        <v>194</v>
      </c>
    </row>
    <row r="22" spans="1:10" s="24" customFormat="1" ht="21" customHeight="1">
      <c r="A22" s="60"/>
      <c r="B22" s="44" t="s">
        <v>167</v>
      </c>
      <c r="C22" s="58"/>
      <c r="D22" s="58"/>
      <c r="E22" s="58"/>
      <c r="F22" s="58"/>
      <c r="G22" s="58"/>
      <c r="H22" s="146"/>
      <c r="I22" s="146"/>
      <c r="J22" s="137"/>
    </row>
    <row r="23" spans="1:10" s="24" customFormat="1" ht="102" customHeight="1">
      <c r="A23" s="60">
        <v>1</v>
      </c>
      <c r="B23" s="78" t="s">
        <v>173</v>
      </c>
      <c r="C23" s="58" t="s">
        <v>82</v>
      </c>
      <c r="D23" s="58" t="s">
        <v>85</v>
      </c>
      <c r="E23" s="58" t="s">
        <v>86</v>
      </c>
      <c r="F23" s="58" t="s">
        <v>85</v>
      </c>
      <c r="G23" s="58" t="s">
        <v>86</v>
      </c>
      <c r="H23" s="146">
        <v>8464.9</v>
      </c>
      <c r="I23" s="146">
        <v>8464.9</v>
      </c>
      <c r="J23" s="138"/>
    </row>
    <row r="24" spans="1:10" ht="18.75">
      <c r="A24" s="38"/>
      <c r="B24" s="39"/>
      <c r="C24" s="38"/>
      <c r="D24" s="38"/>
      <c r="E24" s="38"/>
      <c r="F24" s="38"/>
      <c r="G24" s="38"/>
      <c r="H24" s="38"/>
      <c r="I24" s="38"/>
      <c r="J24" s="38"/>
    </row>
    <row r="25" spans="1:10" ht="15" customHeight="1">
      <c r="A25" s="177" t="s">
        <v>34</v>
      </c>
      <c r="B25" s="177"/>
      <c r="C25" s="177"/>
      <c r="D25" s="177"/>
      <c r="E25" s="177"/>
      <c r="F25" s="177"/>
      <c r="G25" s="177"/>
      <c r="H25" s="177"/>
      <c r="I25" s="177"/>
      <c r="J25" s="177"/>
    </row>
  </sheetData>
  <mergeCells count="10">
    <mergeCell ref="B6:J6"/>
    <mergeCell ref="A25:J25"/>
    <mergeCell ref="A1:J1"/>
    <mergeCell ref="A3:A4"/>
    <mergeCell ref="B3:B4"/>
    <mergeCell ref="C3:C4"/>
    <mergeCell ref="D3:E3"/>
    <mergeCell ref="F3:G3"/>
    <mergeCell ref="H3:I3"/>
    <mergeCell ref="J3:J4"/>
  </mergeCells>
  <pageMargins left="0.7" right="0.7" top="0.75" bottom="0.75" header="0.3" footer="0.3"/>
  <pageSetup paperSize="9" scale="3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H30"/>
  <sheetViews>
    <sheetView view="pageBreakPreview" topLeftCell="A13" zoomScaleNormal="100" zoomScaleSheetLayoutView="100" workbookViewId="0">
      <selection activeCell="B11" sqref="B11:B16"/>
    </sheetView>
  </sheetViews>
  <sheetFormatPr defaultRowHeight="15"/>
  <cols>
    <col min="1" max="1" width="25.85546875" style="5" customWidth="1"/>
    <col min="2" max="2" width="46" style="5" customWidth="1"/>
    <col min="3" max="3" width="25.28515625" style="5" customWidth="1"/>
    <col min="4" max="4" width="19.7109375" style="27" customWidth="1"/>
    <col min="5" max="5" width="17.7109375" style="27" customWidth="1"/>
    <col min="6" max="6" width="20.28515625" style="5" customWidth="1"/>
    <col min="7" max="16384" width="9.140625" style="5"/>
  </cols>
  <sheetData>
    <row r="1" spans="1:8" ht="53.25" customHeight="1">
      <c r="A1" s="182" t="s">
        <v>35</v>
      </c>
      <c r="B1" s="182"/>
      <c r="C1" s="182"/>
      <c r="D1" s="182"/>
      <c r="E1" s="182"/>
      <c r="F1" s="182"/>
    </row>
    <row r="2" spans="1:8" ht="18.75">
      <c r="A2" s="38"/>
      <c r="B2" s="38"/>
      <c r="C2" s="38"/>
      <c r="D2" s="42"/>
      <c r="E2" s="42"/>
      <c r="F2" s="40" t="s">
        <v>36</v>
      </c>
    </row>
    <row r="3" spans="1:8" ht="35.25" customHeight="1">
      <c r="A3" s="174" t="s">
        <v>37</v>
      </c>
      <c r="B3" s="174" t="s">
        <v>38</v>
      </c>
      <c r="C3" s="174" t="s">
        <v>39</v>
      </c>
      <c r="D3" s="183" t="s">
        <v>40</v>
      </c>
      <c r="E3" s="184"/>
      <c r="F3" s="185"/>
    </row>
    <row r="4" spans="1:8" ht="123" customHeight="1">
      <c r="A4" s="174"/>
      <c r="B4" s="174"/>
      <c r="C4" s="174"/>
      <c r="D4" s="43" t="s">
        <v>41</v>
      </c>
      <c r="E4" s="43" t="s">
        <v>42</v>
      </c>
      <c r="F4" s="32" t="s">
        <v>43</v>
      </c>
    </row>
    <row r="5" spans="1:8" ht="18.75">
      <c r="A5" s="33">
        <v>1</v>
      </c>
      <c r="B5" s="33">
        <v>2</v>
      </c>
      <c r="C5" s="33">
        <v>3</v>
      </c>
      <c r="D5" s="41">
        <v>4</v>
      </c>
      <c r="E5" s="41">
        <v>5</v>
      </c>
      <c r="F5" s="33">
        <v>6</v>
      </c>
    </row>
    <row r="6" spans="1:8" ht="136.5" customHeight="1">
      <c r="A6" s="44" t="s">
        <v>44</v>
      </c>
      <c r="B6" s="50" t="s">
        <v>202</v>
      </c>
      <c r="C6" s="85" t="s">
        <v>161</v>
      </c>
      <c r="D6" s="46">
        <f>D9+D24</f>
        <v>11343.1</v>
      </c>
      <c r="E6" s="46">
        <f t="shared" ref="E6:F6" si="0">E9+E24</f>
        <v>12957.3</v>
      </c>
      <c r="F6" s="46">
        <f t="shared" si="0"/>
        <v>12443.9</v>
      </c>
      <c r="G6" s="55"/>
      <c r="H6" s="55"/>
    </row>
    <row r="7" spans="1:8" ht="18.75" hidden="1">
      <c r="A7" s="180" t="s">
        <v>170</v>
      </c>
      <c r="B7" s="181"/>
      <c r="C7" s="47" t="s">
        <v>45</v>
      </c>
      <c r="D7" s="48"/>
      <c r="E7" s="48"/>
      <c r="F7" s="48"/>
      <c r="G7" s="55"/>
      <c r="H7" s="55"/>
    </row>
    <row r="8" spans="1:8" ht="56.25" hidden="1">
      <c r="A8" s="180"/>
      <c r="B8" s="181"/>
      <c r="C8" s="47" t="s">
        <v>47</v>
      </c>
      <c r="D8" s="48"/>
      <c r="E8" s="48"/>
      <c r="F8" s="48"/>
      <c r="G8" s="55"/>
      <c r="H8" s="55"/>
    </row>
    <row r="9" spans="1:8" ht="27" customHeight="1">
      <c r="A9" s="180"/>
      <c r="B9" s="181"/>
      <c r="C9" s="47" t="s">
        <v>155</v>
      </c>
      <c r="D9" s="46">
        <f>SUM(D10:D23)</f>
        <v>3263.7000000000003</v>
      </c>
      <c r="E9" s="46">
        <f t="shared" ref="E9:F9" si="1">SUM(E10:E23)</f>
        <v>4492.3999999999996</v>
      </c>
      <c r="F9" s="46">
        <f t="shared" si="1"/>
        <v>3979</v>
      </c>
      <c r="G9" s="55"/>
      <c r="H9" s="55"/>
    </row>
    <row r="10" spans="1:8" ht="60" customHeight="1">
      <c r="A10" s="35" t="s">
        <v>115</v>
      </c>
      <c r="B10" s="35" t="s">
        <v>132</v>
      </c>
      <c r="C10" s="34" t="s">
        <v>107</v>
      </c>
      <c r="D10" s="48"/>
      <c r="E10" s="48"/>
      <c r="F10" s="48"/>
      <c r="G10" s="55"/>
      <c r="H10" s="55"/>
    </row>
    <row r="11" spans="1:8" ht="63" customHeight="1">
      <c r="A11" s="35" t="s">
        <v>116</v>
      </c>
      <c r="B11" s="35" t="s">
        <v>133</v>
      </c>
      <c r="C11" s="145" t="s">
        <v>212</v>
      </c>
      <c r="D11" s="48">
        <v>1576.3</v>
      </c>
      <c r="E11" s="48">
        <v>2519.6999999999998</v>
      </c>
      <c r="F11" s="48">
        <v>2295.5</v>
      </c>
      <c r="G11" s="55"/>
      <c r="H11" s="55"/>
    </row>
    <row r="12" spans="1:8" ht="207.75" customHeight="1">
      <c r="A12" s="35" t="s">
        <v>117</v>
      </c>
      <c r="B12" s="35" t="s">
        <v>134</v>
      </c>
      <c r="C12" s="57" t="s">
        <v>82</v>
      </c>
      <c r="D12" s="48"/>
      <c r="E12" s="48"/>
      <c r="F12" s="73"/>
      <c r="G12" s="55"/>
      <c r="H12" s="55"/>
    </row>
    <row r="13" spans="1:8" ht="191.25" customHeight="1">
      <c r="A13" s="35" t="s">
        <v>118</v>
      </c>
      <c r="B13" s="35" t="s">
        <v>135</v>
      </c>
      <c r="C13" s="57" t="s">
        <v>82</v>
      </c>
      <c r="D13" s="48">
        <v>500</v>
      </c>
      <c r="E13" s="48">
        <v>771.6</v>
      </c>
      <c r="F13" s="48">
        <v>593</v>
      </c>
      <c r="G13" s="55"/>
      <c r="H13" s="55"/>
    </row>
    <row r="14" spans="1:8" s="24" customFormat="1" ht="131.25">
      <c r="A14" s="35" t="s">
        <v>119</v>
      </c>
      <c r="B14" s="35" t="s">
        <v>136</v>
      </c>
      <c r="C14" s="57" t="s">
        <v>82</v>
      </c>
      <c r="D14" s="48">
        <v>250</v>
      </c>
      <c r="E14" s="48">
        <v>250</v>
      </c>
      <c r="F14" s="48">
        <v>225.4</v>
      </c>
      <c r="G14" s="55"/>
      <c r="H14" s="55"/>
    </row>
    <row r="15" spans="1:8" s="24" customFormat="1" ht="109.5" customHeight="1">
      <c r="A15" s="35" t="s">
        <v>120</v>
      </c>
      <c r="B15" s="158" t="s">
        <v>137</v>
      </c>
      <c r="C15" s="57" t="s">
        <v>82</v>
      </c>
      <c r="D15" s="48"/>
      <c r="E15" s="48"/>
      <c r="F15" s="48"/>
      <c r="G15" s="55"/>
      <c r="H15" s="55"/>
    </row>
    <row r="16" spans="1:8" s="24" customFormat="1" ht="57.75" customHeight="1">
      <c r="A16" s="35" t="s">
        <v>121</v>
      </c>
      <c r="B16" s="35" t="s">
        <v>138</v>
      </c>
      <c r="C16" s="57" t="s">
        <v>82</v>
      </c>
      <c r="D16" s="48"/>
      <c r="E16" s="48"/>
      <c r="F16" s="48"/>
      <c r="G16" s="55"/>
      <c r="H16" s="55"/>
    </row>
    <row r="17" spans="1:8" s="24" customFormat="1" ht="114" customHeight="1">
      <c r="A17" s="35" t="s">
        <v>122</v>
      </c>
      <c r="B17" s="35" t="s">
        <v>153</v>
      </c>
      <c r="C17" s="57" t="s">
        <v>82</v>
      </c>
      <c r="D17" s="48"/>
      <c r="E17" s="48"/>
      <c r="F17" s="73"/>
      <c r="G17" s="55"/>
      <c r="H17" s="55"/>
    </row>
    <row r="18" spans="1:8" s="24" customFormat="1" ht="131.25">
      <c r="A18" s="35" t="s">
        <v>123</v>
      </c>
      <c r="B18" s="35" t="s">
        <v>154</v>
      </c>
      <c r="C18" s="57" t="s">
        <v>82</v>
      </c>
      <c r="D18" s="49"/>
      <c r="E18" s="49"/>
      <c r="F18" s="73"/>
      <c r="G18" s="55"/>
      <c r="H18" s="55"/>
    </row>
    <row r="19" spans="1:8" s="24" customFormat="1" ht="96" customHeight="1">
      <c r="A19" s="35" t="s">
        <v>124</v>
      </c>
      <c r="B19" s="148" t="s">
        <v>218</v>
      </c>
      <c r="C19" s="57" t="s">
        <v>82</v>
      </c>
      <c r="D19" s="49"/>
      <c r="E19" s="49"/>
      <c r="F19" s="73"/>
      <c r="G19" s="55"/>
      <c r="H19" s="55"/>
    </row>
    <row r="20" spans="1:8" s="24" customFormat="1" ht="75" customHeight="1">
      <c r="A20" s="35" t="s">
        <v>125</v>
      </c>
      <c r="B20" s="35" t="s">
        <v>139</v>
      </c>
      <c r="C20" s="86" t="s">
        <v>82</v>
      </c>
      <c r="D20" s="49">
        <v>837.4</v>
      </c>
      <c r="E20" s="49">
        <v>815.5</v>
      </c>
      <c r="F20" s="49">
        <v>729.5</v>
      </c>
      <c r="G20" s="55"/>
      <c r="H20" s="55"/>
    </row>
    <row r="21" spans="1:8" s="24" customFormat="1" ht="38.25" customHeight="1">
      <c r="A21" s="35" t="s">
        <v>126</v>
      </c>
      <c r="B21" s="35" t="s">
        <v>131</v>
      </c>
      <c r="C21" s="57"/>
      <c r="D21" s="49">
        <v>100</v>
      </c>
      <c r="E21" s="49">
        <v>135.6</v>
      </c>
      <c r="F21" s="49">
        <v>135.6</v>
      </c>
      <c r="G21" s="55"/>
      <c r="H21" s="55"/>
    </row>
    <row r="22" spans="1:8" s="24" customFormat="1" ht="150.75" customHeight="1">
      <c r="A22" s="35" t="s">
        <v>127</v>
      </c>
      <c r="B22" s="35" t="s">
        <v>129</v>
      </c>
      <c r="C22" s="57" t="s">
        <v>82</v>
      </c>
      <c r="D22" s="49"/>
      <c r="E22" s="49"/>
      <c r="F22" s="49"/>
      <c r="G22" s="55"/>
      <c r="H22" s="55"/>
    </row>
    <row r="23" spans="1:8" s="24" customFormat="1" ht="60.75" customHeight="1">
      <c r="A23" s="35" t="s">
        <v>128</v>
      </c>
      <c r="B23" s="35" t="s">
        <v>130</v>
      </c>
      <c r="C23" s="57" t="s">
        <v>82</v>
      </c>
      <c r="D23" s="49"/>
      <c r="E23" s="49"/>
      <c r="F23" s="49"/>
      <c r="G23" s="55"/>
      <c r="H23" s="55"/>
    </row>
    <row r="24" spans="1:8" s="24" customFormat="1" ht="25.5" customHeight="1">
      <c r="A24" s="44" t="s">
        <v>169</v>
      </c>
      <c r="B24" s="44"/>
      <c r="C24" s="45"/>
      <c r="D24" s="149">
        <f>SUM(D25)</f>
        <v>8079.4</v>
      </c>
      <c r="E24" s="149">
        <f t="shared" ref="E24:F24" si="2">SUM(E25)</f>
        <v>8464.9</v>
      </c>
      <c r="F24" s="149">
        <f t="shared" si="2"/>
        <v>8464.9</v>
      </c>
      <c r="G24" s="55"/>
      <c r="H24" s="55"/>
    </row>
    <row r="25" spans="1:8" s="24" customFormat="1" ht="119.25" customHeight="1">
      <c r="A25" s="61" t="s">
        <v>115</v>
      </c>
      <c r="B25" s="61" t="s">
        <v>171</v>
      </c>
      <c r="C25" s="60" t="s">
        <v>82</v>
      </c>
      <c r="D25" s="49">
        <v>8079.4</v>
      </c>
      <c r="E25" s="49">
        <v>8464.9</v>
      </c>
      <c r="F25" s="49">
        <v>8464.9</v>
      </c>
    </row>
    <row r="26" spans="1:8" s="24" customFormat="1" ht="18.75">
      <c r="A26" s="72"/>
      <c r="B26" s="72"/>
      <c r="C26" s="71"/>
      <c r="D26" s="74"/>
      <c r="E26" s="74"/>
      <c r="F26" s="74"/>
    </row>
    <row r="27" spans="1:8">
      <c r="A27" s="170" t="s">
        <v>48</v>
      </c>
      <c r="B27" s="170"/>
      <c r="C27" s="170"/>
      <c r="D27" s="170"/>
      <c r="E27" s="170"/>
      <c r="F27" s="170"/>
    </row>
    <row r="28" spans="1:8" ht="30.75" customHeight="1">
      <c r="A28" s="170" t="s">
        <v>49</v>
      </c>
      <c r="B28" s="170"/>
      <c r="C28" s="170"/>
      <c r="D28" s="170"/>
      <c r="E28" s="170"/>
      <c r="F28" s="170"/>
    </row>
    <row r="30" spans="1:8">
      <c r="F30" s="55"/>
    </row>
  </sheetData>
  <mergeCells count="9">
    <mergeCell ref="A7:A9"/>
    <mergeCell ref="B7:B9"/>
    <mergeCell ref="A27:F27"/>
    <mergeCell ref="A28:F28"/>
    <mergeCell ref="A1:F1"/>
    <mergeCell ref="A3:A4"/>
    <mergeCell ref="B3:B4"/>
    <mergeCell ref="C3:C4"/>
    <mergeCell ref="D3:F3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9"/>
  <sheetViews>
    <sheetView view="pageBreakPreview" zoomScaleNormal="100" zoomScaleSheetLayoutView="100" workbookViewId="0">
      <selection activeCell="B11" sqref="B11:B16"/>
    </sheetView>
  </sheetViews>
  <sheetFormatPr defaultRowHeight="15"/>
  <cols>
    <col min="1" max="1" width="25" style="5" customWidth="1"/>
    <col min="2" max="2" width="38.42578125" style="5" customWidth="1"/>
    <col min="3" max="3" width="28" style="5" customWidth="1"/>
    <col min="4" max="4" width="22" style="5" customWidth="1"/>
    <col min="5" max="5" width="18.5703125" style="5" customWidth="1"/>
    <col min="6" max="6" width="13.28515625" style="5" customWidth="1"/>
    <col min="7" max="16384" width="9.140625" style="5"/>
  </cols>
  <sheetData>
    <row r="1" spans="1:6" ht="65.25" customHeight="1">
      <c r="A1" s="182" t="s">
        <v>50</v>
      </c>
      <c r="B1" s="182"/>
      <c r="C1" s="182"/>
      <c r="D1" s="182"/>
      <c r="E1" s="182"/>
      <c r="F1" s="7"/>
    </row>
    <row r="2" spans="1:6" ht="18.75">
      <c r="A2" s="38"/>
      <c r="B2" s="38"/>
      <c r="C2" s="38"/>
      <c r="D2" s="38"/>
      <c r="E2" s="40" t="s">
        <v>51</v>
      </c>
      <c r="F2" s="4"/>
    </row>
    <row r="3" spans="1:6" ht="97.5" customHeight="1">
      <c r="A3" s="33" t="s">
        <v>52</v>
      </c>
      <c r="B3" s="33" t="s">
        <v>53</v>
      </c>
      <c r="C3" s="33" t="s">
        <v>54</v>
      </c>
      <c r="D3" s="33" t="s">
        <v>55</v>
      </c>
      <c r="E3" s="33" t="s">
        <v>56</v>
      </c>
      <c r="F3" s="4"/>
    </row>
    <row r="4" spans="1:6" s="8" customFormat="1" ht="18.75">
      <c r="A4" s="33">
        <v>1</v>
      </c>
      <c r="B4" s="33">
        <v>2</v>
      </c>
      <c r="C4" s="33">
        <v>3</v>
      </c>
      <c r="D4" s="33">
        <v>4</v>
      </c>
      <c r="E4" s="33">
        <v>5</v>
      </c>
    </row>
    <row r="5" spans="1:6" ht="16.5" customHeight="1">
      <c r="A5" s="187" t="s">
        <v>57</v>
      </c>
      <c r="B5" s="190" t="s">
        <v>202</v>
      </c>
      <c r="C5" s="44" t="s">
        <v>58</v>
      </c>
      <c r="D5" s="51">
        <v>12957.3</v>
      </c>
      <c r="E5" s="51">
        <v>12443.9</v>
      </c>
    </row>
    <row r="6" spans="1:6" ht="18.75">
      <c r="A6" s="188"/>
      <c r="B6" s="190"/>
      <c r="C6" s="35" t="s">
        <v>59</v>
      </c>
      <c r="D6" s="52">
        <v>12957.3</v>
      </c>
      <c r="E6" s="52">
        <v>12443.9</v>
      </c>
    </row>
    <row r="7" spans="1:6" ht="18.75">
      <c r="A7" s="188"/>
      <c r="B7" s="190"/>
      <c r="C7" s="35" t="s">
        <v>60</v>
      </c>
      <c r="D7" s="52"/>
      <c r="E7" s="52"/>
    </row>
    <row r="8" spans="1:6" ht="18.75">
      <c r="A8" s="188"/>
      <c r="B8" s="190"/>
      <c r="C8" s="35" t="s">
        <v>61</v>
      </c>
      <c r="D8" s="53"/>
      <c r="E8" s="33"/>
    </row>
    <row r="9" spans="1:6" ht="37.5">
      <c r="A9" s="188"/>
      <c r="B9" s="190"/>
      <c r="C9" s="35" t="s">
        <v>62</v>
      </c>
      <c r="D9" s="53"/>
      <c r="E9" s="53"/>
    </row>
    <row r="10" spans="1:6" ht="37.5">
      <c r="A10" s="189"/>
      <c r="B10" s="190"/>
      <c r="C10" s="35" t="s">
        <v>63</v>
      </c>
      <c r="D10" s="53"/>
      <c r="E10" s="53"/>
    </row>
    <row r="11" spans="1:6" ht="18.75" hidden="1">
      <c r="A11" s="190" t="s">
        <v>46</v>
      </c>
      <c r="B11" s="190"/>
      <c r="C11" s="35" t="s">
        <v>58</v>
      </c>
      <c r="D11" s="35"/>
      <c r="E11" s="35"/>
    </row>
    <row r="12" spans="1:6" ht="18.75" hidden="1">
      <c r="A12" s="190"/>
      <c r="B12" s="190"/>
      <c r="C12" s="35" t="s">
        <v>64</v>
      </c>
      <c r="D12" s="35"/>
      <c r="E12" s="35"/>
    </row>
    <row r="13" spans="1:6" ht="18.75" hidden="1">
      <c r="A13" s="190"/>
      <c r="B13" s="190"/>
      <c r="C13" s="35" t="s">
        <v>60</v>
      </c>
      <c r="D13" s="35"/>
      <c r="E13" s="35"/>
    </row>
    <row r="14" spans="1:6" ht="18.75" hidden="1">
      <c r="A14" s="190"/>
      <c r="B14" s="190"/>
      <c r="C14" s="35" t="s">
        <v>61</v>
      </c>
      <c r="D14" s="35"/>
      <c r="E14" s="35"/>
    </row>
    <row r="15" spans="1:6" ht="37.5" hidden="1">
      <c r="A15" s="190"/>
      <c r="B15" s="190"/>
      <c r="C15" s="35" t="s">
        <v>62</v>
      </c>
      <c r="D15" s="35"/>
      <c r="E15" s="35"/>
    </row>
    <row r="16" spans="1:6" ht="17.25" hidden="1" customHeight="1">
      <c r="A16" s="190"/>
      <c r="B16" s="190"/>
      <c r="C16" s="35" t="s">
        <v>63</v>
      </c>
      <c r="D16" s="35"/>
      <c r="E16" s="35"/>
    </row>
    <row r="17" spans="1:5" ht="18.75">
      <c r="A17" s="38"/>
      <c r="B17" s="38"/>
      <c r="C17" s="38"/>
      <c r="D17" s="38"/>
      <c r="E17" s="38"/>
    </row>
    <row r="18" spans="1:5" ht="18.75">
      <c r="A18" s="186" t="s">
        <v>65</v>
      </c>
      <c r="B18" s="186"/>
      <c r="C18" s="186"/>
      <c r="D18" s="186"/>
      <c r="E18" s="186"/>
    </row>
    <row r="19" spans="1:5" ht="18.75">
      <c r="A19" s="186" t="s">
        <v>66</v>
      </c>
      <c r="B19" s="186"/>
      <c r="C19" s="186"/>
      <c r="D19" s="186"/>
      <c r="E19" s="186"/>
    </row>
  </sheetData>
  <mergeCells count="7">
    <mergeCell ref="A19:E19"/>
    <mergeCell ref="A1:E1"/>
    <mergeCell ref="A5:A10"/>
    <mergeCell ref="B5:B10"/>
    <mergeCell ref="A11:A16"/>
    <mergeCell ref="B11:B16"/>
    <mergeCell ref="A18:E18"/>
  </mergeCells>
  <pageMargins left="0.7" right="0.7" top="0.75" bottom="0.75" header="0.3" footer="0.3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"/>
  <sheetViews>
    <sheetView view="pageBreakPreview" topLeftCell="A7" zoomScaleNormal="100" zoomScaleSheetLayoutView="100" workbookViewId="0">
      <selection activeCell="B11" sqref="B11:B16"/>
    </sheetView>
  </sheetViews>
  <sheetFormatPr defaultRowHeight="15"/>
  <cols>
    <col min="1" max="1" width="5.85546875" style="5" customWidth="1"/>
    <col min="2" max="2" width="55.28515625" style="5" customWidth="1"/>
    <col min="3" max="3" width="8.140625" style="5" customWidth="1"/>
    <col min="4" max="4" width="15.85546875" style="5" customWidth="1"/>
    <col min="5" max="5" width="16.42578125" style="5" customWidth="1"/>
    <col min="6" max="6" width="71.28515625" style="5" customWidth="1"/>
    <col min="7" max="7" width="42.28515625" style="5" customWidth="1"/>
    <col min="8" max="16384" width="9.140625" style="5"/>
  </cols>
  <sheetData>
    <row r="1" spans="1:7" ht="28.5" customHeight="1">
      <c r="A1" s="182" t="s">
        <v>67</v>
      </c>
      <c r="B1" s="182"/>
      <c r="C1" s="182"/>
      <c r="D1" s="182"/>
      <c r="E1" s="182"/>
      <c r="F1" s="182"/>
      <c r="G1" s="7"/>
    </row>
    <row r="2" spans="1:7" ht="18.75">
      <c r="A2" s="38"/>
      <c r="B2" s="38"/>
      <c r="C2" s="38"/>
      <c r="D2" s="38"/>
      <c r="E2" s="38"/>
      <c r="F2" s="40" t="s">
        <v>68</v>
      </c>
      <c r="G2" s="4"/>
    </row>
    <row r="3" spans="1:7" ht="145.5" customHeight="1">
      <c r="A3" s="174" t="s">
        <v>19</v>
      </c>
      <c r="B3" s="174" t="s">
        <v>69</v>
      </c>
      <c r="C3" s="174" t="s">
        <v>77</v>
      </c>
      <c r="D3" s="174" t="s">
        <v>70</v>
      </c>
      <c r="E3" s="174"/>
      <c r="F3" s="174" t="s">
        <v>71</v>
      </c>
    </row>
    <row r="4" spans="1:7" ht="18" customHeight="1">
      <c r="A4" s="174"/>
      <c r="B4" s="174"/>
      <c r="C4" s="174"/>
      <c r="D4" s="174" t="s">
        <v>72</v>
      </c>
      <c r="E4" s="174"/>
      <c r="F4" s="174"/>
    </row>
    <row r="5" spans="1:7" ht="66.75" customHeight="1">
      <c r="A5" s="174"/>
      <c r="B5" s="174"/>
      <c r="C5" s="174"/>
      <c r="D5" s="33" t="s">
        <v>0</v>
      </c>
      <c r="E5" s="144" t="s">
        <v>214</v>
      </c>
      <c r="F5" s="174"/>
    </row>
    <row r="6" spans="1:7" ht="18.75">
      <c r="A6" s="33">
        <v>1</v>
      </c>
      <c r="B6" s="33">
        <v>2</v>
      </c>
      <c r="C6" s="33">
        <v>3</v>
      </c>
      <c r="D6" s="33">
        <v>4</v>
      </c>
      <c r="E6" s="33">
        <v>5</v>
      </c>
      <c r="F6" s="33">
        <v>6</v>
      </c>
    </row>
    <row r="7" spans="1:7" ht="45" customHeight="1">
      <c r="A7" s="34"/>
      <c r="B7" s="176" t="s">
        <v>113</v>
      </c>
      <c r="C7" s="176"/>
      <c r="D7" s="176"/>
      <c r="E7" s="176"/>
      <c r="F7" s="176"/>
    </row>
    <row r="8" spans="1:7" ht="19.5" customHeight="1">
      <c r="A8" s="83"/>
      <c r="B8" s="70" t="s">
        <v>165</v>
      </c>
      <c r="C8" s="82"/>
      <c r="D8" s="82"/>
      <c r="E8" s="82"/>
      <c r="F8" s="82"/>
    </row>
    <row r="9" spans="1:7" ht="45" customHeight="1">
      <c r="A9" s="33">
        <v>1</v>
      </c>
      <c r="B9" s="86" t="s">
        <v>184</v>
      </c>
      <c r="C9" s="33" t="s">
        <v>80</v>
      </c>
      <c r="D9" s="133">
        <v>30</v>
      </c>
      <c r="E9" s="133">
        <v>30</v>
      </c>
      <c r="F9" s="104" t="s">
        <v>195</v>
      </c>
    </row>
    <row r="10" spans="1:7" ht="111" customHeight="1">
      <c r="A10" s="33">
        <v>2</v>
      </c>
      <c r="B10" s="86" t="s">
        <v>183</v>
      </c>
      <c r="C10" s="33" t="s">
        <v>81</v>
      </c>
      <c r="D10" s="133">
        <v>30</v>
      </c>
      <c r="E10" s="133">
        <v>30</v>
      </c>
      <c r="F10" s="101" t="s">
        <v>195</v>
      </c>
    </row>
    <row r="11" spans="1:7" ht="75" customHeight="1">
      <c r="A11" s="84">
        <v>3</v>
      </c>
      <c r="B11" s="87" t="s">
        <v>182</v>
      </c>
      <c r="C11" s="33" t="s">
        <v>81</v>
      </c>
      <c r="D11" s="133">
        <v>30</v>
      </c>
      <c r="E11" s="133">
        <v>30</v>
      </c>
      <c r="F11" s="101" t="s">
        <v>195</v>
      </c>
    </row>
    <row r="12" spans="1:7" ht="74.25" customHeight="1">
      <c r="A12" s="84">
        <v>4</v>
      </c>
      <c r="B12" s="87" t="s">
        <v>181</v>
      </c>
      <c r="C12" s="33" t="s">
        <v>81</v>
      </c>
      <c r="D12" s="133">
        <v>25</v>
      </c>
      <c r="E12" s="133">
        <v>25</v>
      </c>
      <c r="F12" s="101" t="s">
        <v>195</v>
      </c>
    </row>
    <row r="13" spans="1:7" ht="57" customHeight="1">
      <c r="A13" s="84">
        <v>5</v>
      </c>
      <c r="B13" s="87" t="s">
        <v>180</v>
      </c>
      <c r="C13" s="33" t="s">
        <v>80</v>
      </c>
      <c r="D13" s="133">
        <v>15</v>
      </c>
      <c r="E13" s="133">
        <v>15</v>
      </c>
      <c r="F13" s="101" t="s">
        <v>195</v>
      </c>
    </row>
    <row r="14" spans="1:7" ht="112.5" customHeight="1">
      <c r="A14" s="84">
        <v>6</v>
      </c>
      <c r="B14" s="87" t="s">
        <v>179</v>
      </c>
      <c r="C14" s="33" t="s">
        <v>81</v>
      </c>
      <c r="D14" s="134">
        <v>40</v>
      </c>
      <c r="E14" s="134">
        <v>40</v>
      </c>
      <c r="F14" s="101" t="s">
        <v>195</v>
      </c>
    </row>
    <row r="15" spans="1:7" ht="71.25" customHeight="1">
      <c r="A15" s="84">
        <v>7</v>
      </c>
      <c r="B15" s="158" t="s">
        <v>137</v>
      </c>
      <c r="C15" s="33" t="s">
        <v>80</v>
      </c>
      <c r="D15" s="107">
        <v>200</v>
      </c>
      <c r="E15" s="107">
        <v>200</v>
      </c>
      <c r="F15" s="101" t="s">
        <v>195</v>
      </c>
    </row>
    <row r="16" spans="1:7" ht="116.25" customHeight="1">
      <c r="A16" s="84">
        <v>8</v>
      </c>
      <c r="B16" s="86" t="s">
        <v>178</v>
      </c>
      <c r="C16" s="33" t="s">
        <v>81</v>
      </c>
      <c r="D16" s="107">
        <v>50</v>
      </c>
      <c r="E16" s="107">
        <v>50</v>
      </c>
      <c r="F16" s="101" t="s">
        <v>195</v>
      </c>
    </row>
    <row r="17" spans="1:6" ht="77.25" customHeight="1">
      <c r="A17" s="84">
        <v>9</v>
      </c>
      <c r="B17" s="86" t="s">
        <v>177</v>
      </c>
      <c r="C17" s="33" t="s">
        <v>80</v>
      </c>
      <c r="D17" s="135">
        <v>100</v>
      </c>
      <c r="E17" s="135">
        <v>100</v>
      </c>
      <c r="F17" s="101" t="s">
        <v>195</v>
      </c>
    </row>
    <row r="18" spans="1:6" ht="76.5" customHeight="1">
      <c r="A18" s="84">
        <v>10</v>
      </c>
      <c r="B18" s="86" t="s">
        <v>176</v>
      </c>
      <c r="C18" s="84" t="s">
        <v>80</v>
      </c>
      <c r="D18" s="135">
        <v>145</v>
      </c>
      <c r="E18" s="135">
        <v>145</v>
      </c>
      <c r="F18" s="101" t="s">
        <v>195</v>
      </c>
    </row>
    <row r="19" spans="1:6" ht="76.5" customHeight="1">
      <c r="A19" s="84">
        <v>11</v>
      </c>
      <c r="B19" s="86" t="s">
        <v>175</v>
      </c>
      <c r="C19" s="143" t="s">
        <v>213</v>
      </c>
      <c r="D19" s="135">
        <v>1000</v>
      </c>
      <c r="E19" s="135">
        <v>1000</v>
      </c>
      <c r="F19" s="101" t="s">
        <v>195</v>
      </c>
    </row>
    <row r="20" spans="1:6" ht="18.75" customHeight="1">
      <c r="A20" s="81"/>
      <c r="B20" s="70" t="s">
        <v>167</v>
      </c>
      <c r="C20" s="81"/>
      <c r="D20" s="81"/>
      <c r="E20" s="102"/>
      <c r="F20" s="106"/>
    </row>
    <row r="21" spans="1:6" ht="75">
      <c r="A21" s="75">
        <v>12</v>
      </c>
      <c r="B21" s="77" t="s">
        <v>166</v>
      </c>
      <c r="C21" s="76" t="s">
        <v>168</v>
      </c>
      <c r="D21" s="75">
        <v>100</v>
      </c>
      <c r="E21" s="102">
        <v>100</v>
      </c>
      <c r="F21" s="106" t="s">
        <v>195</v>
      </c>
    </row>
  </sheetData>
  <mergeCells count="8">
    <mergeCell ref="B7:F7"/>
    <mergeCell ref="A1:F1"/>
    <mergeCell ref="A3:A5"/>
    <mergeCell ref="B3:B5"/>
    <mergeCell ref="C3:C5"/>
    <mergeCell ref="D3:E3"/>
    <mergeCell ref="F3:F5"/>
    <mergeCell ref="D4:E4"/>
  </mergeCells>
  <pageMargins left="0.7" right="0.7" top="0.75" bottom="0.75" header="0.3" footer="0.3"/>
  <pageSetup paperSize="9" scale="50" orientation="portrait" r:id="rId1"/>
  <rowBreaks count="1" manualBreakCount="1">
    <brk id="12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0"/>
  <sheetViews>
    <sheetView view="pageBreakPreview" zoomScale="60" zoomScaleNormal="100" workbookViewId="0">
      <selection activeCell="B11" sqref="B11:B16"/>
    </sheetView>
  </sheetViews>
  <sheetFormatPr defaultRowHeight="15"/>
  <cols>
    <col min="1" max="1" width="5.5703125" customWidth="1"/>
    <col min="2" max="2" width="70.5703125" customWidth="1"/>
    <col min="3" max="3" width="29.28515625" customWidth="1"/>
    <col min="4" max="4" width="25.28515625" customWidth="1"/>
  </cols>
  <sheetData>
    <row r="1" spans="1:4" ht="29.25" customHeight="1">
      <c r="A1" s="191" t="s">
        <v>100</v>
      </c>
      <c r="B1" s="191"/>
      <c r="C1" s="191"/>
      <c r="D1" s="191"/>
    </row>
    <row r="2" spans="1:4" ht="36" customHeight="1">
      <c r="A2" s="25" t="s">
        <v>19</v>
      </c>
      <c r="B2" s="26" t="s">
        <v>102</v>
      </c>
      <c r="C2" s="26" t="s">
        <v>103</v>
      </c>
      <c r="D2" s="26" t="s">
        <v>101</v>
      </c>
    </row>
    <row r="3" spans="1:4">
      <c r="A3" s="25">
        <v>1</v>
      </c>
      <c r="B3" s="25">
        <v>2</v>
      </c>
      <c r="C3" s="25">
        <v>3</v>
      </c>
      <c r="D3" s="25">
        <v>4</v>
      </c>
    </row>
    <row r="4" spans="1:4" ht="76.5" hidden="1" customHeight="1">
      <c r="A4" s="150">
        <v>1</v>
      </c>
      <c r="B4" s="151" t="s">
        <v>209</v>
      </c>
      <c r="C4" s="152" t="s">
        <v>109</v>
      </c>
      <c r="D4" s="153" t="s">
        <v>110</v>
      </c>
    </row>
    <row r="5" spans="1:4" ht="81" hidden="1" customHeight="1">
      <c r="A5" s="150">
        <v>2</v>
      </c>
      <c r="B5" s="151" t="s">
        <v>209</v>
      </c>
      <c r="C5" s="152" t="s">
        <v>104</v>
      </c>
      <c r="D5" s="153" t="s">
        <v>111</v>
      </c>
    </row>
    <row r="6" spans="1:4" ht="75" hidden="1">
      <c r="A6" s="154">
        <v>3</v>
      </c>
      <c r="B6" s="151" t="s">
        <v>209</v>
      </c>
      <c r="C6" s="155" t="s">
        <v>109</v>
      </c>
      <c r="D6" s="156" t="s">
        <v>114</v>
      </c>
    </row>
    <row r="7" spans="1:4" ht="75" hidden="1">
      <c r="A7" s="150">
        <v>4</v>
      </c>
      <c r="B7" s="151" t="s">
        <v>209</v>
      </c>
      <c r="C7" s="155" t="s">
        <v>109</v>
      </c>
      <c r="D7" s="156" t="s">
        <v>157</v>
      </c>
    </row>
    <row r="8" spans="1:4" ht="75" hidden="1">
      <c r="A8" s="154">
        <v>5</v>
      </c>
      <c r="B8" s="151" t="s">
        <v>209</v>
      </c>
      <c r="C8" s="155" t="s">
        <v>109</v>
      </c>
      <c r="D8" s="156" t="s">
        <v>158</v>
      </c>
    </row>
    <row r="9" spans="1:4" ht="75" hidden="1">
      <c r="A9" s="150">
        <v>6</v>
      </c>
      <c r="B9" s="151" t="s">
        <v>209</v>
      </c>
      <c r="C9" s="155" t="s">
        <v>109</v>
      </c>
      <c r="D9" s="156" t="s">
        <v>159</v>
      </c>
    </row>
    <row r="10" spans="1:4" ht="75" hidden="1">
      <c r="A10" s="154">
        <v>7</v>
      </c>
      <c r="B10" s="151" t="s">
        <v>209</v>
      </c>
      <c r="C10" s="155" t="s">
        <v>109</v>
      </c>
      <c r="D10" s="156" t="s">
        <v>160</v>
      </c>
    </row>
    <row r="11" spans="1:4" ht="75" hidden="1">
      <c r="A11" s="150">
        <v>8</v>
      </c>
      <c r="B11" s="151" t="s">
        <v>209</v>
      </c>
      <c r="C11" s="155" t="s">
        <v>109</v>
      </c>
      <c r="D11" s="156" t="s">
        <v>140</v>
      </c>
    </row>
    <row r="12" spans="1:4" ht="75" hidden="1">
      <c r="A12" s="150">
        <v>9</v>
      </c>
      <c r="B12" s="151" t="s">
        <v>209</v>
      </c>
      <c r="C12" s="155" t="s">
        <v>109</v>
      </c>
      <c r="D12" s="156" t="s">
        <v>189</v>
      </c>
    </row>
    <row r="13" spans="1:4" ht="75" hidden="1">
      <c r="A13" s="150">
        <v>10</v>
      </c>
      <c r="B13" s="151" t="s">
        <v>209</v>
      </c>
      <c r="C13" s="155" t="s">
        <v>109</v>
      </c>
      <c r="D13" s="156" t="s">
        <v>188</v>
      </c>
    </row>
    <row r="14" spans="1:4" ht="75" hidden="1">
      <c r="A14" s="150">
        <v>11</v>
      </c>
      <c r="B14" s="151" t="s">
        <v>209</v>
      </c>
      <c r="C14" s="155" t="s">
        <v>109</v>
      </c>
      <c r="D14" s="156" t="s">
        <v>187</v>
      </c>
    </row>
    <row r="15" spans="1:4" ht="93.75" hidden="1">
      <c r="A15" s="150">
        <v>12</v>
      </c>
      <c r="B15" s="230" t="s">
        <v>137</v>
      </c>
      <c r="C15" s="155" t="s">
        <v>109</v>
      </c>
      <c r="D15" s="156" t="s">
        <v>186</v>
      </c>
    </row>
    <row r="16" spans="1:4" ht="75">
      <c r="A16" s="92">
        <v>1</v>
      </c>
      <c r="B16" s="93" t="s">
        <v>209</v>
      </c>
      <c r="C16" s="63" t="s">
        <v>109</v>
      </c>
      <c r="D16" s="94" t="s">
        <v>185</v>
      </c>
    </row>
    <row r="17" spans="1:4" ht="75">
      <c r="A17" s="92">
        <v>2</v>
      </c>
      <c r="B17" s="93" t="s">
        <v>209</v>
      </c>
      <c r="C17" s="63" t="s">
        <v>109</v>
      </c>
      <c r="D17" s="94" t="s">
        <v>204</v>
      </c>
    </row>
    <row r="18" spans="1:4" ht="75">
      <c r="A18" s="92">
        <v>3</v>
      </c>
      <c r="B18" s="93" t="s">
        <v>209</v>
      </c>
      <c r="C18" s="63" t="s">
        <v>109</v>
      </c>
      <c r="D18" s="94" t="s">
        <v>205</v>
      </c>
    </row>
    <row r="19" spans="1:4" ht="75">
      <c r="A19" s="92">
        <v>4</v>
      </c>
      <c r="B19" s="93" t="s">
        <v>209</v>
      </c>
      <c r="C19" s="63" t="s">
        <v>109</v>
      </c>
      <c r="D19" s="94" t="s">
        <v>206</v>
      </c>
    </row>
    <row r="20" spans="1:4" ht="75">
      <c r="A20" s="92">
        <v>5</v>
      </c>
      <c r="B20" s="93" t="s">
        <v>208</v>
      </c>
      <c r="C20" s="63" t="s">
        <v>109</v>
      </c>
      <c r="D20" s="94" t="s">
        <v>207</v>
      </c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7"/>
  <sheetViews>
    <sheetView view="pageBreakPreview" topLeftCell="A16" zoomScale="76" zoomScaleNormal="100" zoomScaleSheetLayoutView="76" workbookViewId="0">
      <selection activeCell="B11" sqref="B11:B16"/>
    </sheetView>
  </sheetViews>
  <sheetFormatPr defaultRowHeight="15"/>
  <cols>
    <col min="1" max="1" width="43" customWidth="1"/>
    <col min="2" max="2" width="13.28515625" customWidth="1"/>
    <col min="3" max="3" width="12.42578125" customWidth="1"/>
    <col min="4" max="4" width="13.42578125" bestFit="1" customWidth="1"/>
    <col min="5" max="5" width="13.42578125" style="5" bestFit="1" customWidth="1"/>
    <col min="6" max="6" width="12.7109375" customWidth="1"/>
  </cols>
  <sheetData>
    <row r="1" spans="1:15" ht="20.100000000000001" customHeight="1">
      <c r="A1" s="197" t="s">
        <v>8</v>
      </c>
      <c r="B1" s="197"/>
      <c r="C1" s="198" t="s">
        <v>202</v>
      </c>
      <c r="D1" s="199"/>
      <c r="E1" s="199"/>
      <c r="F1" s="199"/>
      <c r="G1" s="199"/>
      <c r="H1" s="200"/>
    </row>
    <row r="2" spans="1:15" ht="33" customHeight="1">
      <c r="A2" s="197"/>
      <c r="B2" s="197"/>
      <c r="C2" s="201"/>
      <c r="D2" s="202"/>
      <c r="E2" s="202"/>
      <c r="F2" s="202"/>
      <c r="G2" s="202"/>
      <c r="H2" s="203"/>
    </row>
    <row r="3" spans="1:15" ht="20.100000000000001" customHeight="1">
      <c r="A3" s="197" t="s">
        <v>9</v>
      </c>
      <c r="B3" s="197"/>
      <c r="C3" s="204">
        <v>2018</v>
      </c>
      <c r="D3" s="204"/>
      <c r="E3" s="204"/>
      <c r="F3" s="204"/>
      <c r="G3" s="204"/>
      <c r="H3" s="204"/>
    </row>
    <row r="4" spans="1:15" ht="20.100000000000001" customHeight="1">
      <c r="A4" s="117"/>
      <c r="B4" s="117"/>
      <c r="C4" s="118"/>
      <c r="D4" s="118"/>
      <c r="E4" s="118"/>
      <c r="F4" s="118"/>
      <c r="G4" s="118"/>
      <c r="H4" s="118"/>
    </row>
    <row r="5" spans="1:15" ht="15.75">
      <c r="A5" s="119" t="s">
        <v>4</v>
      </c>
      <c r="B5" s="120"/>
      <c r="C5" s="120"/>
      <c r="D5" s="120"/>
      <c r="E5" s="120"/>
      <c r="F5" s="120"/>
      <c r="G5" s="120"/>
      <c r="H5" s="120"/>
    </row>
    <row r="6" spans="1:15" ht="15.75">
      <c r="A6" s="119"/>
      <c r="B6" s="120"/>
      <c r="C6" s="120"/>
      <c r="D6" s="120"/>
      <c r="E6" s="120"/>
      <c r="F6" s="120"/>
      <c r="G6" s="120"/>
      <c r="H6" s="120"/>
    </row>
    <row r="7" spans="1:15" ht="15.75">
      <c r="A7" s="120" t="s">
        <v>78</v>
      </c>
      <c r="B7" s="121">
        <v>12</v>
      </c>
      <c r="C7" s="120"/>
      <c r="D7" s="120"/>
      <c r="E7" s="120"/>
      <c r="F7" s="120"/>
      <c r="G7" s="120"/>
      <c r="H7" s="120"/>
    </row>
    <row r="8" spans="1:15" ht="15.75">
      <c r="A8" s="120"/>
      <c r="B8" s="120"/>
      <c r="C8" s="120"/>
      <c r="D8" s="120"/>
      <c r="E8" s="120"/>
      <c r="F8" s="120"/>
      <c r="G8" s="120"/>
      <c r="H8" s="120"/>
    </row>
    <row r="9" spans="1:15" ht="31.5">
      <c r="A9" s="113" t="s">
        <v>76</v>
      </c>
      <c r="B9" s="113" t="s">
        <v>77</v>
      </c>
      <c r="C9" s="113" t="s">
        <v>13</v>
      </c>
      <c r="D9" s="113" t="s">
        <v>0</v>
      </c>
      <c r="E9" s="113" t="s">
        <v>1</v>
      </c>
      <c r="F9" s="113" t="s">
        <v>2</v>
      </c>
      <c r="G9" s="120"/>
      <c r="H9" s="120"/>
    </row>
    <row r="10" spans="1:15" ht="36.75" customHeight="1">
      <c r="A10" s="115" t="s">
        <v>184</v>
      </c>
      <c r="B10" s="111" t="s">
        <v>83</v>
      </c>
      <c r="C10" s="112">
        <v>1</v>
      </c>
      <c r="D10" s="139">
        <v>24</v>
      </c>
      <c r="E10" s="140">
        <v>29</v>
      </c>
      <c r="F10" s="114">
        <f t="shared" ref="F10:F21" si="0">IF(C10=1,(E10/D10),(D10/E10))</f>
        <v>1.2083333333333333</v>
      </c>
      <c r="G10" s="120"/>
      <c r="H10" s="120"/>
      <c r="K10" s="11"/>
      <c r="L10" s="12"/>
      <c r="M10" s="13"/>
      <c r="N10" s="13"/>
      <c r="O10" s="14"/>
    </row>
    <row r="11" spans="1:15" ht="96" customHeight="1">
      <c r="A11" s="115" t="s">
        <v>183</v>
      </c>
      <c r="B11" s="111" t="s">
        <v>83</v>
      </c>
      <c r="C11" s="112">
        <v>1</v>
      </c>
      <c r="D11" s="139">
        <f>40</f>
        <v>40</v>
      </c>
      <c r="E11" s="140">
        <f>78+534</f>
        <v>612</v>
      </c>
      <c r="F11" s="114">
        <f t="shared" si="0"/>
        <v>15.3</v>
      </c>
      <c r="G11" s="120"/>
      <c r="H11" s="120"/>
      <c r="K11" s="11"/>
      <c r="L11" s="12"/>
      <c r="M11" s="13"/>
      <c r="N11" s="13"/>
      <c r="O11" s="14"/>
    </row>
    <row r="12" spans="1:15" ht="66.75" customHeight="1">
      <c r="A12" s="122" t="s">
        <v>182</v>
      </c>
      <c r="B12" s="111" t="s">
        <v>83</v>
      </c>
      <c r="C12" s="112">
        <v>1</v>
      </c>
      <c r="D12" s="139">
        <v>40</v>
      </c>
      <c r="E12" s="98">
        <f>48+123</f>
        <v>171</v>
      </c>
      <c r="F12" s="114">
        <f t="shared" si="0"/>
        <v>4.2750000000000004</v>
      </c>
      <c r="G12" s="120"/>
      <c r="H12" s="120"/>
      <c r="K12" s="11"/>
      <c r="L12" s="12"/>
      <c r="M12" s="13"/>
      <c r="N12" s="13"/>
      <c r="O12" s="14"/>
    </row>
    <row r="13" spans="1:15" ht="63">
      <c r="A13" s="122" t="s">
        <v>181</v>
      </c>
      <c r="B13" s="111" t="s">
        <v>83</v>
      </c>
      <c r="C13" s="112">
        <v>1</v>
      </c>
      <c r="D13" s="139">
        <v>60</v>
      </c>
      <c r="E13" s="140">
        <f>39+2+13+10</f>
        <v>64</v>
      </c>
      <c r="F13" s="114">
        <f t="shared" si="0"/>
        <v>1.0666666666666667</v>
      </c>
      <c r="G13" s="120"/>
      <c r="H13" s="120"/>
      <c r="K13" s="11"/>
      <c r="L13" s="12"/>
      <c r="M13" s="13"/>
      <c r="N13" s="13"/>
      <c r="O13" s="14"/>
    </row>
    <row r="14" spans="1:15" ht="51" customHeight="1">
      <c r="A14" s="122" t="s">
        <v>180</v>
      </c>
      <c r="B14" s="111" t="s">
        <v>83</v>
      </c>
      <c r="C14" s="112">
        <v>1</v>
      </c>
      <c r="D14" s="139">
        <v>15</v>
      </c>
      <c r="E14" s="140">
        <v>35</v>
      </c>
      <c r="F14" s="114">
        <f t="shared" si="0"/>
        <v>2.3333333333333335</v>
      </c>
      <c r="G14" s="120"/>
      <c r="H14" s="120"/>
      <c r="K14" s="11"/>
      <c r="L14" s="12"/>
      <c r="M14" s="13"/>
      <c r="N14" s="13"/>
      <c r="O14" s="14"/>
    </row>
    <row r="15" spans="1:15" ht="98.25" customHeight="1">
      <c r="A15" s="122" t="s">
        <v>179</v>
      </c>
      <c r="B15" s="157" t="s">
        <v>137</v>
      </c>
      <c r="C15" s="112">
        <v>1</v>
      </c>
      <c r="D15" s="140">
        <v>40</v>
      </c>
      <c r="E15" s="140">
        <v>23</v>
      </c>
      <c r="F15" s="114">
        <f t="shared" si="0"/>
        <v>0.57499999999999996</v>
      </c>
      <c r="G15" s="120"/>
      <c r="H15" s="120"/>
      <c r="K15" s="11"/>
      <c r="L15" s="12"/>
      <c r="M15" s="13"/>
      <c r="N15" s="13"/>
      <c r="O15" s="14"/>
    </row>
    <row r="16" spans="1:15" ht="63" customHeight="1">
      <c r="A16" s="122" t="s">
        <v>174</v>
      </c>
      <c r="B16" s="111" t="s">
        <v>83</v>
      </c>
      <c r="C16" s="112">
        <v>1</v>
      </c>
      <c r="D16" s="107">
        <v>200</v>
      </c>
      <c r="E16" s="107">
        <v>398</v>
      </c>
      <c r="F16" s="114">
        <f t="shared" si="0"/>
        <v>1.99</v>
      </c>
      <c r="G16" s="120"/>
      <c r="H16" s="120"/>
      <c r="K16" s="11"/>
      <c r="L16" s="12"/>
      <c r="M16" s="13"/>
      <c r="N16" s="13"/>
      <c r="O16" s="14"/>
    </row>
    <row r="17" spans="1:15" ht="101.25" customHeight="1">
      <c r="A17" s="115" t="s">
        <v>178</v>
      </c>
      <c r="B17" s="111" t="s">
        <v>83</v>
      </c>
      <c r="C17" s="112">
        <v>1</v>
      </c>
      <c r="D17" s="107">
        <v>50</v>
      </c>
      <c r="E17" s="107">
        <v>32</v>
      </c>
      <c r="F17" s="114">
        <f t="shared" si="0"/>
        <v>0.64</v>
      </c>
      <c r="G17" s="120"/>
      <c r="H17" s="120"/>
      <c r="K17" s="11"/>
      <c r="L17" s="12"/>
      <c r="M17" s="13"/>
      <c r="N17" s="13"/>
      <c r="O17" s="14"/>
    </row>
    <row r="18" spans="1:15" ht="66.75" customHeight="1">
      <c r="A18" s="115" t="s">
        <v>177</v>
      </c>
      <c r="B18" s="111" t="s">
        <v>83</v>
      </c>
      <c r="C18" s="112">
        <v>1</v>
      </c>
      <c r="D18" s="141">
        <v>100</v>
      </c>
      <c r="E18" s="107">
        <v>214</v>
      </c>
      <c r="F18" s="114">
        <f t="shared" si="0"/>
        <v>2.14</v>
      </c>
      <c r="G18" s="120"/>
      <c r="H18" s="120"/>
      <c r="K18" s="11"/>
      <c r="L18" s="12"/>
      <c r="M18" s="13"/>
      <c r="N18" s="13"/>
      <c r="O18" s="14"/>
    </row>
    <row r="19" spans="1:15" ht="65.25" customHeight="1">
      <c r="A19" s="115" t="s">
        <v>176</v>
      </c>
      <c r="B19" s="111" t="s">
        <v>83</v>
      </c>
      <c r="C19" s="112">
        <v>1</v>
      </c>
      <c r="D19" s="141">
        <v>105</v>
      </c>
      <c r="E19" s="107">
        <v>127</v>
      </c>
      <c r="F19" s="114">
        <f>IF(C19=1,(E19/D19),(D19/E19))</f>
        <v>1.2095238095238094</v>
      </c>
      <c r="G19" s="120"/>
      <c r="H19" s="120"/>
      <c r="K19" s="11"/>
      <c r="L19" s="12"/>
      <c r="M19" s="13"/>
      <c r="N19" s="13"/>
      <c r="O19" s="14"/>
    </row>
    <row r="20" spans="1:15" ht="63.75" customHeight="1">
      <c r="A20" s="115" t="s">
        <v>175</v>
      </c>
      <c r="B20" s="111" t="s">
        <v>83</v>
      </c>
      <c r="C20" s="112">
        <v>1</v>
      </c>
      <c r="D20" s="141">
        <v>1000</v>
      </c>
      <c r="E20" s="107">
        <v>1790.71</v>
      </c>
      <c r="F20" s="114">
        <f t="shared" si="0"/>
        <v>1.79071</v>
      </c>
      <c r="G20" s="120"/>
      <c r="H20" s="120"/>
      <c r="K20" s="11"/>
      <c r="L20" s="12"/>
      <c r="M20" s="13"/>
      <c r="N20" s="13"/>
      <c r="O20" s="14"/>
    </row>
    <row r="21" spans="1:15" ht="66" customHeight="1">
      <c r="A21" s="115" t="s">
        <v>166</v>
      </c>
      <c r="B21" s="111" t="s">
        <v>168</v>
      </c>
      <c r="C21" s="112">
        <v>1</v>
      </c>
      <c r="D21" s="116">
        <v>100</v>
      </c>
      <c r="E21" s="112">
        <v>100</v>
      </c>
      <c r="F21" s="114">
        <f t="shared" si="0"/>
        <v>1</v>
      </c>
      <c r="G21" s="120"/>
      <c r="H21" s="120"/>
      <c r="K21" s="11"/>
      <c r="L21" s="12"/>
      <c r="M21" s="13"/>
      <c r="N21" s="13"/>
      <c r="O21" s="14"/>
    </row>
    <row r="22" spans="1:15">
      <c r="K22" s="11"/>
      <c r="L22" s="12"/>
      <c r="M22" s="13"/>
      <c r="N22" s="13"/>
      <c r="O22" s="14"/>
    </row>
    <row r="23" spans="1:15">
      <c r="A23" s="6" t="s">
        <v>14</v>
      </c>
      <c r="B23" s="16">
        <v>1</v>
      </c>
    </row>
    <row r="24" spans="1:15">
      <c r="A24" s="6" t="s">
        <v>79</v>
      </c>
      <c r="B24" s="16">
        <v>2</v>
      </c>
    </row>
    <row r="26" spans="1:15">
      <c r="A26" s="15" t="s">
        <v>3</v>
      </c>
      <c r="B26" s="21">
        <f>1/B7*SUM(F10:F21)</f>
        <v>2.7940472619047609</v>
      </c>
      <c r="D26" s="1" t="s">
        <v>16</v>
      </c>
      <c r="E26" s="129">
        <f>('Оц.Эф 1 подпрограмма'!B26+'Оц.Эф 2 подпрограмма'!B16)/2</f>
        <v>1.9785712337662333</v>
      </c>
    </row>
    <row r="27" spans="1:15" hidden="1">
      <c r="A27" s="15" t="s">
        <v>3</v>
      </c>
      <c r="B27" s="21">
        <f>1/B7*SUM(F10:F19)</f>
        <v>2.5614880952380945</v>
      </c>
      <c r="D27" s="1" t="s">
        <v>16</v>
      </c>
      <c r="E27" s="129">
        <f>B27</f>
        <v>2.5614880952380945</v>
      </c>
    </row>
    <row r="28" spans="1:15">
      <c r="A28" s="2" t="s">
        <v>15</v>
      </c>
      <c r="B28" s="2"/>
      <c r="C28" s="2"/>
      <c r="D28" s="2"/>
      <c r="E28" s="2"/>
      <c r="F28" s="2"/>
      <c r="G28" s="2"/>
      <c r="H28" s="2"/>
    </row>
    <row r="30" spans="1:15" ht="17.25">
      <c r="B30" s="20" t="s">
        <v>6</v>
      </c>
      <c r="C30" s="20" t="s">
        <v>7</v>
      </c>
      <c r="D30" s="20" t="s">
        <v>5</v>
      </c>
    </row>
    <row r="31" spans="1:15">
      <c r="B31" s="28">
        <v>12957.3</v>
      </c>
      <c r="C31" s="28">
        <v>12443.9</v>
      </c>
      <c r="D31" s="22">
        <f>B31/C31</f>
        <v>1.041257162143701</v>
      </c>
    </row>
    <row r="32" spans="1:15" ht="15.75" thickBot="1"/>
    <row r="33" spans="2:8" ht="35.1" customHeight="1" thickBot="1">
      <c r="B33" s="192" t="s">
        <v>91</v>
      </c>
      <c r="C33" s="193"/>
      <c r="D33" s="193"/>
      <c r="E33" s="194"/>
      <c r="F33" s="195">
        <f>(B26+E26)/D31</f>
        <v>4.5835156474173075</v>
      </c>
      <c r="G33" s="196"/>
      <c r="H33" s="30"/>
    </row>
    <row r="34" spans="2:8">
      <c r="B34" s="31"/>
    </row>
    <row r="35" spans="2:8">
      <c r="B35" s="205" t="s">
        <v>92</v>
      </c>
      <c r="C35" s="205"/>
      <c r="D35" s="205"/>
      <c r="E35" s="205"/>
      <c r="F35" s="206" t="s">
        <v>95</v>
      </c>
      <c r="G35" s="206"/>
    </row>
    <row r="36" spans="2:8">
      <c r="B36" s="205" t="s">
        <v>93</v>
      </c>
      <c r="C36" s="205"/>
      <c r="D36" s="205"/>
      <c r="E36" s="205"/>
      <c r="F36" s="206" t="s">
        <v>96</v>
      </c>
      <c r="G36" s="206"/>
    </row>
    <row r="37" spans="2:8">
      <c r="B37" s="205" t="s">
        <v>94</v>
      </c>
      <c r="C37" s="205"/>
      <c r="D37" s="205"/>
      <c r="E37" s="205"/>
      <c r="F37" s="206" t="s">
        <v>97</v>
      </c>
      <c r="G37" s="206"/>
    </row>
  </sheetData>
  <mergeCells count="12">
    <mergeCell ref="B35:E35"/>
    <mergeCell ref="B36:E36"/>
    <mergeCell ref="B37:E37"/>
    <mergeCell ref="F35:G35"/>
    <mergeCell ref="F36:G36"/>
    <mergeCell ref="F37:G37"/>
    <mergeCell ref="B33:E33"/>
    <mergeCell ref="F33:G33"/>
    <mergeCell ref="A1:B2"/>
    <mergeCell ref="C1:H2"/>
    <mergeCell ref="A3:B3"/>
    <mergeCell ref="C3:H3"/>
  </mergeCells>
  <pageMargins left="0.7" right="0.7" top="0.75" bottom="0.75" header="0.3" footer="0.3"/>
  <pageSetup paperSize="9" scale="41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O33"/>
  <sheetViews>
    <sheetView view="pageBreakPreview" topLeftCell="A16" zoomScale="60" zoomScaleNormal="100" workbookViewId="0">
      <selection activeCell="B11" sqref="B11:B16"/>
    </sheetView>
  </sheetViews>
  <sheetFormatPr defaultRowHeight="15"/>
  <cols>
    <col min="1" max="1" width="36.85546875" customWidth="1"/>
    <col min="2" max="2" width="13.28515625" customWidth="1"/>
    <col min="3" max="3" width="12.42578125" customWidth="1"/>
    <col min="4" max="4" width="21" style="5" customWidth="1"/>
    <col min="5" max="5" width="21.7109375" style="5" customWidth="1"/>
    <col min="6" max="6" width="12.28515625" customWidth="1"/>
  </cols>
  <sheetData>
    <row r="1" spans="1:15" ht="20.100000000000001" customHeight="1">
      <c r="A1" s="197" t="s">
        <v>8</v>
      </c>
      <c r="B1" s="197"/>
      <c r="C1" s="198" t="s">
        <v>215</v>
      </c>
      <c r="D1" s="199"/>
      <c r="E1" s="199"/>
      <c r="F1" s="199"/>
      <c r="G1" s="199"/>
      <c r="H1" s="200"/>
    </row>
    <row r="2" spans="1:15" ht="33" customHeight="1">
      <c r="A2" s="197"/>
      <c r="B2" s="197"/>
      <c r="C2" s="201"/>
      <c r="D2" s="202"/>
      <c r="E2" s="202"/>
      <c r="F2" s="202"/>
      <c r="G2" s="202"/>
      <c r="H2" s="203"/>
    </row>
    <row r="3" spans="1:15" ht="20.100000000000001" customHeight="1">
      <c r="A3" s="197" t="s">
        <v>9</v>
      </c>
      <c r="B3" s="197"/>
      <c r="C3" s="207" t="s">
        <v>203</v>
      </c>
      <c r="D3" s="208"/>
      <c r="E3" s="208"/>
      <c r="F3" s="208"/>
      <c r="G3" s="208"/>
      <c r="H3" s="209"/>
    </row>
    <row r="4" spans="1:15" ht="20.100000000000001" customHeight="1">
      <c r="A4" s="197" t="s">
        <v>162</v>
      </c>
      <c r="B4" s="197"/>
      <c r="C4" s="215">
        <v>43511</v>
      </c>
      <c r="D4" s="204"/>
      <c r="E4" s="204"/>
      <c r="F4" s="204"/>
      <c r="G4" s="204"/>
      <c r="H4" s="204"/>
    </row>
    <row r="5" spans="1:15" ht="15.75">
      <c r="A5" s="119" t="s">
        <v>4</v>
      </c>
      <c r="B5" s="120"/>
      <c r="C5" s="120"/>
      <c r="D5" s="120"/>
      <c r="E5" s="120"/>
      <c r="F5" s="120"/>
      <c r="G5" s="120"/>
      <c r="H5" s="120"/>
    </row>
    <row r="6" spans="1:15" ht="15.75">
      <c r="A6" s="119"/>
      <c r="B6" s="120"/>
      <c r="C6" s="120"/>
      <c r="D6" s="120"/>
      <c r="E6" s="120"/>
      <c r="F6" s="120"/>
      <c r="G6" s="120"/>
      <c r="H6" s="120"/>
    </row>
    <row r="7" spans="1:15" ht="15.75">
      <c r="A7" s="120" t="s">
        <v>78</v>
      </c>
      <c r="B7" s="121">
        <v>11</v>
      </c>
      <c r="C7" s="120"/>
      <c r="D7" s="120"/>
      <c r="E7" s="120"/>
      <c r="F7" s="120"/>
      <c r="G7" s="120"/>
      <c r="H7" s="120"/>
    </row>
    <row r="8" spans="1:15" ht="15.75">
      <c r="A8" s="120"/>
      <c r="B8" s="120"/>
      <c r="C8" s="120"/>
      <c r="D8" s="120"/>
      <c r="E8" s="120"/>
      <c r="F8" s="120"/>
      <c r="G8" s="120"/>
      <c r="H8" s="120"/>
    </row>
    <row r="9" spans="1:15" ht="31.5">
      <c r="A9" s="113" t="s">
        <v>76</v>
      </c>
      <c r="B9" s="113" t="s">
        <v>77</v>
      </c>
      <c r="C9" s="113" t="s">
        <v>13</v>
      </c>
      <c r="D9" s="113" t="s">
        <v>0</v>
      </c>
      <c r="E9" s="113" t="s">
        <v>1</v>
      </c>
      <c r="F9" s="113" t="s">
        <v>2</v>
      </c>
      <c r="G9" s="120"/>
      <c r="H9" s="120"/>
    </row>
    <row r="10" spans="1:15" ht="15.75">
      <c r="A10" s="123" t="s">
        <v>165</v>
      </c>
      <c r="B10" s="113"/>
      <c r="C10" s="113"/>
      <c r="D10" s="113"/>
      <c r="E10" s="113"/>
      <c r="F10" s="113"/>
      <c r="G10" s="120"/>
      <c r="H10" s="120"/>
    </row>
    <row r="11" spans="1:15" ht="53.25" customHeight="1">
      <c r="A11" s="115" t="s">
        <v>184</v>
      </c>
      <c r="B11" s="111" t="s">
        <v>83</v>
      </c>
      <c r="C11" s="112">
        <v>1</v>
      </c>
      <c r="D11" s="139">
        <v>24</v>
      </c>
      <c r="E11" s="140">
        <v>29</v>
      </c>
      <c r="F11" s="114">
        <f t="shared" ref="F11:F21" si="0">IF(C11=1,(E11/D11),(D11/E11))</f>
        <v>1.2083333333333333</v>
      </c>
      <c r="G11" s="120"/>
      <c r="H11" s="120"/>
      <c r="K11" s="11"/>
      <c r="L11" s="12"/>
      <c r="M11" s="13"/>
      <c r="N11" s="13"/>
      <c r="O11" s="14"/>
    </row>
    <row r="12" spans="1:15" ht="133.5" customHeight="1">
      <c r="A12" s="115" t="s">
        <v>183</v>
      </c>
      <c r="B12" s="111" t="s">
        <v>83</v>
      </c>
      <c r="C12" s="112">
        <v>1</v>
      </c>
      <c r="D12" s="139">
        <f>40</f>
        <v>40</v>
      </c>
      <c r="E12" s="140">
        <f>78+534</f>
        <v>612</v>
      </c>
      <c r="F12" s="114">
        <f t="shared" si="0"/>
        <v>15.3</v>
      </c>
      <c r="G12" s="120"/>
      <c r="H12" s="120"/>
      <c r="K12" s="11"/>
      <c r="L12" s="12"/>
      <c r="M12" s="13"/>
      <c r="N12" s="13"/>
      <c r="O12" s="14"/>
    </row>
    <row r="13" spans="1:15" ht="98.25" customHeight="1">
      <c r="A13" s="122" t="s">
        <v>182</v>
      </c>
      <c r="B13" s="111" t="s">
        <v>83</v>
      </c>
      <c r="C13" s="112">
        <v>1</v>
      </c>
      <c r="D13" s="139">
        <v>40</v>
      </c>
      <c r="E13" s="98">
        <f>48+123</f>
        <v>171</v>
      </c>
      <c r="F13" s="114">
        <f t="shared" si="0"/>
        <v>4.2750000000000004</v>
      </c>
      <c r="G13" s="120"/>
      <c r="H13" s="120"/>
      <c r="K13" s="11"/>
      <c r="L13" s="12"/>
      <c r="M13" s="13"/>
      <c r="N13" s="13"/>
      <c r="O13" s="14"/>
    </row>
    <row r="14" spans="1:15" ht="84.75" customHeight="1">
      <c r="A14" s="122" t="s">
        <v>181</v>
      </c>
      <c r="B14" s="111" t="s">
        <v>83</v>
      </c>
      <c r="C14" s="112">
        <v>1</v>
      </c>
      <c r="D14" s="139">
        <v>60</v>
      </c>
      <c r="E14" s="140">
        <f>39+2+13+10</f>
        <v>64</v>
      </c>
      <c r="F14" s="114">
        <f t="shared" si="0"/>
        <v>1.0666666666666667</v>
      </c>
      <c r="G14" s="120"/>
      <c r="H14" s="120"/>
      <c r="K14" s="11"/>
      <c r="L14" s="12"/>
      <c r="M14" s="13"/>
      <c r="N14" s="13"/>
      <c r="O14" s="14"/>
    </row>
    <row r="15" spans="1:15" ht="52.5" customHeight="1">
      <c r="A15" s="122" t="s">
        <v>180</v>
      </c>
      <c r="B15" s="157" t="s">
        <v>137</v>
      </c>
      <c r="C15" s="112">
        <v>1</v>
      </c>
      <c r="D15" s="139">
        <v>15</v>
      </c>
      <c r="E15" s="140">
        <v>35</v>
      </c>
      <c r="F15" s="114">
        <f t="shared" si="0"/>
        <v>2.3333333333333335</v>
      </c>
      <c r="G15" s="120"/>
      <c r="H15" s="120"/>
      <c r="K15" s="11"/>
      <c r="L15" s="12"/>
      <c r="M15" s="13"/>
      <c r="N15" s="13"/>
      <c r="O15" s="14"/>
    </row>
    <row r="16" spans="1:15" ht="135.75" customHeight="1">
      <c r="A16" s="122" t="s">
        <v>179</v>
      </c>
      <c r="B16" s="111" t="s">
        <v>83</v>
      </c>
      <c r="C16" s="112">
        <v>1</v>
      </c>
      <c r="D16" s="140">
        <v>40</v>
      </c>
      <c r="E16" s="140">
        <v>23</v>
      </c>
      <c r="F16" s="114">
        <f t="shared" si="0"/>
        <v>0.57499999999999996</v>
      </c>
      <c r="G16" s="120"/>
      <c r="H16" s="120"/>
      <c r="K16" s="11"/>
      <c r="L16" s="12"/>
      <c r="M16" s="13"/>
      <c r="N16" s="13"/>
      <c r="O16" s="14"/>
    </row>
    <row r="17" spans="1:15" ht="85.5" customHeight="1">
      <c r="A17" s="122" t="s">
        <v>174</v>
      </c>
      <c r="B17" s="121" t="s">
        <v>83</v>
      </c>
      <c r="C17" s="112">
        <v>1</v>
      </c>
      <c r="D17" s="107">
        <v>200</v>
      </c>
      <c r="E17" s="107">
        <v>398</v>
      </c>
      <c r="F17" s="114">
        <f t="shared" si="0"/>
        <v>1.99</v>
      </c>
      <c r="G17" s="120"/>
      <c r="H17" s="120"/>
      <c r="K17" s="11"/>
      <c r="L17" s="12"/>
      <c r="M17" s="13"/>
      <c r="N17" s="13"/>
      <c r="O17" s="14"/>
    </row>
    <row r="18" spans="1:15" ht="134.25" customHeight="1">
      <c r="A18" s="115" t="s">
        <v>178</v>
      </c>
      <c r="B18" s="111" t="s">
        <v>83</v>
      </c>
      <c r="C18" s="112">
        <v>1</v>
      </c>
      <c r="D18" s="107">
        <v>50</v>
      </c>
      <c r="E18" s="107">
        <v>32</v>
      </c>
      <c r="F18" s="114">
        <f t="shared" si="0"/>
        <v>0.64</v>
      </c>
      <c r="G18" s="120"/>
      <c r="H18" s="120"/>
      <c r="K18" s="11"/>
      <c r="L18" s="12"/>
      <c r="M18" s="13"/>
      <c r="N18" s="13"/>
      <c r="O18" s="14"/>
    </row>
    <row r="19" spans="1:15" ht="85.5" customHeight="1">
      <c r="A19" s="115" t="s">
        <v>177</v>
      </c>
      <c r="B19" s="111" t="s">
        <v>83</v>
      </c>
      <c r="C19" s="112">
        <v>1</v>
      </c>
      <c r="D19" s="141">
        <v>100</v>
      </c>
      <c r="E19" s="107">
        <v>214</v>
      </c>
      <c r="F19" s="114">
        <f t="shared" si="0"/>
        <v>2.14</v>
      </c>
      <c r="G19" s="120"/>
      <c r="H19" s="120"/>
      <c r="K19" s="11"/>
      <c r="L19" s="12"/>
      <c r="M19" s="13"/>
      <c r="N19" s="13"/>
      <c r="O19" s="14"/>
    </row>
    <row r="20" spans="1:15" ht="83.25" customHeight="1">
      <c r="A20" s="115" t="s">
        <v>176</v>
      </c>
      <c r="B20" s="111" t="s">
        <v>83</v>
      </c>
      <c r="C20" s="112">
        <v>1</v>
      </c>
      <c r="D20" s="141">
        <v>105</v>
      </c>
      <c r="E20" s="107">
        <v>127</v>
      </c>
      <c r="F20" s="114">
        <f t="shared" si="0"/>
        <v>1.2095238095238094</v>
      </c>
      <c r="G20" s="120"/>
      <c r="H20" s="120"/>
      <c r="K20" s="11"/>
      <c r="L20" s="12"/>
      <c r="M20" s="13"/>
      <c r="N20" s="13"/>
      <c r="O20" s="14"/>
    </row>
    <row r="21" spans="1:15" ht="99" customHeight="1">
      <c r="A21" s="115" t="s">
        <v>175</v>
      </c>
      <c r="B21" s="111" t="s">
        <v>83</v>
      </c>
      <c r="C21" s="112">
        <v>1</v>
      </c>
      <c r="D21" s="141">
        <v>1000</v>
      </c>
      <c r="E21" s="107">
        <v>1790.71</v>
      </c>
      <c r="F21" s="114">
        <f t="shared" si="0"/>
        <v>1.79071</v>
      </c>
      <c r="G21" s="120"/>
      <c r="H21" s="120"/>
      <c r="K21" s="11"/>
      <c r="L21" s="12"/>
      <c r="M21" s="13"/>
      <c r="N21" s="13"/>
      <c r="O21" s="14"/>
    </row>
    <row r="22" spans="1:15" ht="15.75">
      <c r="A22" s="120"/>
      <c r="B22" s="120"/>
      <c r="C22" s="120"/>
      <c r="D22" s="120"/>
      <c r="E22" s="120"/>
      <c r="F22" s="120"/>
      <c r="G22" s="120"/>
      <c r="H22" s="120"/>
      <c r="K22" s="11"/>
      <c r="L22" s="12"/>
      <c r="M22" s="13"/>
      <c r="N22" s="13"/>
      <c r="O22" s="14"/>
    </row>
    <row r="23" spans="1:15" ht="15.75">
      <c r="A23" s="124" t="s">
        <v>14</v>
      </c>
      <c r="B23" s="125">
        <v>1</v>
      </c>
      <c r="C23" s="120"/>
      <c r="D23" s="120"/>
      <c r="E23" s="120"/>
      <c r="F23" s="120"/>
      <c r="G23" s="120"/>
      <c r="H23" s="120"/>
    </row>
    <row r="24" spans="1:15" ht="15.75">
      <c r="A24" s="124" t="s">
        <v>79</v>
      </c>
      <c r="B24" s="125">
        <v>2</v>
      </c>
      <c r="C24" s="120"/>
      <c r="D24" s="120"/>
      <c r="E24" s="120"/>
      <c r="F24" s="120"/>
      <c r="G24" s="120"/>
      <c r="H24" s="120"/>
    </row>
    <row r="25" spans="1:15" ht="15.75">
      <c r="A25" s="120"/>
      <c r="B25" s="120"/>
      <c r="C25" s="120"/>
      <c r="D25" s="120"/>
      <c r="E25" s="120"/>
      <c r="F25" s="120"/>
      <c r="G25" s="120"/>
      <c r="H25" s="120"/>
    </row>
    <row r="26" spans="1:15" ht="15.75">
      <c r="A26" s="126" t="s">
        <v>3</v>
      </c>
      <c r="B26" s="127">
        <f>1/B7*SUM(F11:F21)</f>
        <v>2.9571424675324667</v>
      </c>
      <c r="C26" s="120"/>
      <c r="D26" s="120"/>
      <c r="E26" s="120"/>
      <c r="F26" s="120"/>
      <c r="G26" s="120"/>
      <c r="H26" s="120"/>
    </row>
    <row r="27" spans="1:15" ht="15" hidden="1" customHeight="1">
      <c r="A27" s="120"/>
      <c r="B27" s="120"/>
      <c r="C27" s="120"/>
      <c r="D27" s="120"/>
      <c r="E27" s="120"/>
      <c r="F27" s="120"/>
      <c r="G27" s="120"/>
      <c r="H27" s="120"/>
    </row>
    <row r="28" spans="1:15" ht="15.75">
      <c r="A28" s="119" t="s">
        <v>163</v>
      </c>
      <c r="B28" s="119"/>
      <c r="C28" s="119"/>
      <c r="D28" s="119"/>
      <c r="E28" s="119"/>
      <c r="F28" s="119"/>
      <c r="G28" s="119"/>
      <c r="H28" s="119"/>
    </row>
    <row r="29" spans="1:15" ht="15.75">
      <c r="A29" s="120"/>
      <c r="B29" s="120"/>
      <c r="C29" s="120"/>
      <c r="D29" s="120"/>
      <c r="E29" s="120"/>
      <c r="F29" s="120"/>
      <c r="G29" s="120"/>
      <c r="H29" s="120"/>
    </row>
    <row r="30" spans="1:15" ht="18.75">
      <c r="A30" s="120"/>
      <c r="B30" s="121" t="s">
        <v>197</v>
      </c>
      <c r="C30" s="121" t="s">
        <v>198</v>
      </c>
      <c r="D30" s="121" t="s">
        <v>5</v>
      </c>
      <c r="E30" s="120"/>
      <c r="F30" s="120"/>
      <c r="G30" s="120"/>
      <c r="H30" s="120"/>
    </row>
    <row r="31" spans="1:15" ht="15.75">
      <c r="A31" s="120"/>
      <c r="B31" s="128">
        <v>4492.3999999999996</v>
      </c>
      <c r="C31" s="128">
        <v>3979</v>
      </c>
      <c r="D31" s="128">
        <f>B31/C31</f>
        <v>1.1290273938175419</v>
      </c>
      <c r="E31" s="120"/>
      <c r="F31" s="120"/>
      <c r="G31" s="120"/>
      <c r="H31" s="120"/>
    </row>
    <row r="32" spans="1:15" ht="16.5" thickBot="1">
      <c r="A32" s="120"/>
      <c r="B32" s="120"/>
      <c r="C32" s="120"/>
      <c r="D32" s="120"/>
      <c r="E32" s="120"/>
      <c r="F32" s="120"/>
      <c r="G32" s="120"/>
      <c r="H32" s="120"/>
    </row>
    <row r="33" spans="1:8" ht="35.1" customHeight="1" thickBot="1">
      <c r="A33" s="120"/>
      <c r="B33" s="210" t="s">
        <v>164</v>
      </c>
      <c r="C33" s="211"/>
      <c r="D33" s="211"/>
      <c r="E33" s="212"/>
      <c r="F33" s="213">
        <f>B26/D31</f>
        <v>2.6191946127485726</v>
      </c>
      <c r="G33" s="214"/>
      <c r="H33" s="120"/>
    </row>
  </sheetData>
  <mergeCells count="8">
    <mergeCell ref="A1:B2"/>
    <mergeCell ref="C1:H2"/>
    <mergeCell ref="A3:B3"/>
    <mergeCell ref="C3:H3"/>
    <mergeCell ref="B33:E33"/>
    <mergeCell ref="F33:G33"/>
    <mergeCell ref="A4:B4"/>
    <mergeCell ref="C4:H4"/>
  </mergeCells>
  <pageMargins left="0.7" right="0.7" top="0.75" bottom="0.75" header="0.3" footer="0.3"/>
  <pageSetup paperSize="9" scale="5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Титул</vt:lpstr>
      <vt:lpstr>Табл.11</vt:lpstr>
      <vt:lpstr>Табл.12</vt:lpstr>
      <vt:lpstr>Табл.13</vt:lpstr>
      <vt:lpstr>Табл.14</vt:lpstr>
      <vt:lpstr>Табл.16</vt:lpstr>
      <vt:lpstr>Изменения МП</vt:lpstr>
      <vt:lpstr>Оц.Эфф.МП</vt:lpstr>
      <vt:lpstr>Оц.Эф 1 подпрограмма</vt:lpstr>
      <vt:lpstr>Оц.Эф 2 подпрограмма</vt:lpstr>
      <vt:lpstr>'Оц.Эф 1 подпрограмма'!Область_печати</vt:lpstr>
      <vt:lpstr>Оц.Эфф.МП!Область_печати</vt:lpstr>
      <vt:lpstr>Табл.11!Область_печати</vt:lpstr>
      <vt:lpstr>Табл.13!Область_печати</vt:lpstr>
      <vt:lpstr>'Оц.Эф 1 подпрограмма'!ПДЦ_пр.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odn</dc:creator>
  <cp:lastModifiedBy>ron</cp:lastModifiedBy>
  <cp:lastPrinted>2019-02-28T16:24:19Z</cp:lastPrinted>
  <dcterms:created xsi:type="dcterms:W3CDTF">2013-07-25T11:10:50Z</dcterms:created>
  <dcterms:modified xsi:type="dcterms:W3CDTF">2019-02-28T16:24:40Z</dcterms:modified>
</cp:coreProperties>
</file>