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2390" windowHeight="8190"/>
  </bookViews>
  <sheets>
    <sheet name="д6" sheetId="1" r:id="rId1"/>
  </sheets>
  <definedNames>
    <definedName name="_xlnm.Print_Area" localSheetId="0">д6!$A$1:$K$111</definedName>
  </definedNames>
  <calcPr calcId="145621"/>
</workbook>
</file>

<file path=xl/calcChain.xml><?xml version="1.0" encoding="utf-8"?>
<calcChain xmlns="http://schemas.openxmlformats.org/spreadsheetml/2006/main">
  <c r="J38" i="1" l="1"/>
  <c r="J36" i="1" s="1"/>
  <c r="J43" i="1" s="1"/>
  <c r="I44" i="1" s="1"/>
  <c r="J39" i="1"/>
  <c r="J40" i="1"/>
  <c r="J41" i="1"/>
  <c r="J37" i="1"/>
  <c r="I41" i="1"/>
  <c r="I40" i="1"/>
  <c r="I39" i="1"/>
  <c r="I38" i="1"/>
  <c r="I36" i="1" s="1"/>
  <c r="I43" i="1" s="1"/>
  <c r="I37" i="1"/>
  <c r="H41" i="1"/>
  <c r="H40" i="1"/>
  <c r="H39" i="1"/>
  <c r="H36" i="1" s="1"/>
  <c r="H43" i="1" s="1"/>
  <c r="H38" i="1"/>
  <c r="H37" i="1"/>
  <c r="B100" i="1"/>
  <c r="B99" i="1"/>
  <c r="B98" i="1"/>
  <c r="J19" i="1"/>
  <c r="D101" i="1"/>
  <c r="C101" i="1"/>
  <c r="B101" i="1"/>
  <c r="K17" i="1"/>
  <c r="F84" i="1"/>
  <c r="H84" i="1"/>
  <c r="J84" i="1"/>
  <c r="K44" i="1" l="1"/>
</calcChain>
</file>

<file path=xl/sharedStrings.xml><?xml version="1.0" encoding="utf-8"?>
<sst xmlns="http://schemas.openxmlformats.org/spreadsheetml/2006/main" count="170" uniqueCount="153">
  <si>
    <t>Отчет</t>
  </si>
  <si>
    <t>№</t>
  </si>
  <si>
    <t xml:space="preserve">Наименование: </t>
  </si>
  <si>
    <t>Ед. измер.</t>
  </si>
  <si>
    <t>Количество</t>
  </si>
  <si>
    <t>Площадь помещений собственников МКД, в т.ч.</t>
  </si>
  <si>
    <t>кв.м.</t>
  </si>
  <si>
    <t xml:space="preserve">    площадь жилых помещении</t>
  </si>
  <si>
    <t xml:space="preserve">    площадь нежилых помещении</t>
  </si>
  <si>
    <t xml:space="preserve">    площадь мест общего пользования</t>
  </si>
  <si>
    <t>кв.м</t>
  </si>
  <si>
    <t>Площадь дворового покрытия (асфальт)</t>
  </si>
  <si>
    <t>Площадь газона и грунта</t>
  </si>
  <si>
    <t>Тариф на содержание, ремонт и тех.обслуживание</t>
  </si>
  <si>
    <t>руб/м2 в мес.</t>
  </si>
  <si>
    <t>Количество подъездов</t>
  </si>
  <si>
    <t>шт.</t>
  </si>
  <si>
    <t>Количество квартир</t>
  </si>
  <si>
    <t>Количество этажей</t>
  </si>
  <si>
    <t xml:space="preserve">Задолженность перед Управляющей компанией на 01.01.2012г. (рублей):   </t>
  </si>
  <si>
    <t>Наименование услуги</t>
  </si>
  <si>
    <t>Начислено</t>
  </si>
  <si>
    <t>Собрано</t>
  </si>
  <si>
    <t>Задолженность</t>
  </si>
  <si>
    <t>Примечание</t>
  </si>
  <si>
    <t xml:space="preserve">Услуги по санитарному содержанию МКД: </t>
  </si>
  <si>
    <t xml:space="preserve">     уборка подъездов</t>
  </si>
  <si>
    <t xml:space="preserve">     содержание и ремонт  мусоропровода</t>
  </si>
  <si>
    <t xml:space="preserve">     уборка земельного участка</t>
  </si>
  <si>
    <t xml:space="preserve">     вывоз  мусора</t>
  </si>
  <si>
    <t xml:space="preserve">     дератизация и дезинсекция</t>
  </si>
  <si>
    <t>Содержание и ремонт конструктивных элементов</t>
  </si>
  <si>
    <t>Содержание и ремонт внутридомовых инженерных систем</t>
  </si>
  <si>
    <t>Содержание и ремонт внутридомового газового оборудования</t>
  </si>
  <si>
    <t>Аварийно-диспетчерское обслуживание</t>
  </si>
  <si>
    <t>Коммунальные услуги</t>
  </si>
  <si>
    <t>Горячее водоснабжение и отопление</t>
  </si>
  <si>
    <t>Водоснабжение и водоотведение</t>
  </si>
  <si>
    <t>Газоснабжение</t>
  </si>
  <si>
    <t>Электроэнергия</t>
  </si>
  <si>
    <t>Текущий ремонт</t>
  </si>
  <si>
    <t>ИТОГО</t>
  </si>
  <si>
    <r>
      <t xml:space="preserve">          </t>
    </r>
    <r>
      <rPr>
        <b/>
        <sz val="10"/>
        <rFont val="Arial Cyr"/>
        <family val="2"/>
        <charset val="204"/>
      </rPr>
      <t>Задолженность перед Управляющей компанией на 31.12.12г.</t>
    </r>
  </si>
  <si>
    <t xml:space="preserve">ПРОЦЕНТ СБОРА </t>
  </si>
  <si>
    <t>водоснабжение, водоотведение</t>
  </si>
  <si>
    <t>ООО "Вологодская сбытовая компания»</t>
  </si>
  <si>
    <t>электроснабжение</t>
  </si>
  <si>
    <t>теплоснабжение</t>
  </si>
  <si>
    <t>вывоз мусора</t>
  </si>
  <si>
    <t>Наименование</t>
  </si>
  <si>
    <t xml:space="preserve">Сумма
   (руб)
</t>
  </si>
  <si>
    <t>-</t>
  </si>
  <si>
    <t>Помещения с индивидуальными приборами учета</t>
  </si>
  <si>
    <t>Вид помещений</t>
  </si>
  <si>
    <t>Количество водосчетчиков</t>
  </si>
  <si>
    <t>%</t>
  </si>
  <si>
    <t>Количество электросчетчиков</t>
  </si>
  <si>
    <t>количество газосчетчиков</t>
  </si>
  <si>
    <t>жилые помещения</t>
  </si>
  <si>
    <t>Расход энергоресурсов по дому за 2012 год.</t>
  </si>
  <si>
    <t>Работа по снижению дебиторской задолженности</t>
  </si>
  <si>
    <t>Месяц</t>
  </si>
  <si>
    <t>Тепловая энергия, Гкал</t>
  </si>
  <si>
    <t>Водоснабже-ние, мЗ</t>
  </si>
  <si>
    <t>Электроснабжение, к Вт</t>
  </si>
  <si>
    <t>Вид деятельности</t>
  </si>
  <si>
    <t>Кол-во квартир/помещений/человек</t>
  </si>
  <si>
    <t>январь</t>
  </si>
  <si>
    <t>Подлежащие отключению от электроэнергии и горячего водоснабжения  за неуплату жилищно-коммунальных услуг</t>
  </si>
  <si>
    <t>февраль</t>
  </si>
  <si>
    <t>март</t>
  </si>
  <si>
    <t>апрель</t>
  </si>
  <si>
    <t>Номера квартир, отключенных от электроэнергии и горячего водоснабжения в 2012 году</t>
  </si>
  <si>
    <t>май</t>
  </si>
  <si>
    <t>июнь</t>
  </si>
  <si>
    <t>июль</t>
  </si>
  <si>
    <t>Количество человек приглашенных на комиссии до 01.06.2012</t>
  </si>
  <si>
    <t>август</t>
  </si>
  <si>
    <t>сентябрь</t>
  </si>
  <si>
    <t>октябрь</t>
  </si>
  <si>
    <t>Заявлений по незаконно проживающим гражданам или несоответствующих действительности проживающим</t>
  </si>
  <si>
    <t>ноябрь</t>
  </si>
  <si>
    <t>декабрь</t>
  </si>
  <si>
    <t>итого</t>
  </si>
  <si>
    <t>Уведомления выданные должникам</t>
  </si>
  <si>
    <t>Оформлено исковых заявлений в суды по взысканию задолженности</t>
  </si>
  <si>
    <t>Гарантийные обязательства</t>
  </si>
  <si>
    <t>ОГРН 1113536001105</t>
  </si>
  <si>
    <t>162612,Вологодская обл., г. Череповец, ул. Гоголя, д.54а</t>
  </si>
  <si>
    <t>8(8202) 24-74-58, 24-75-32;</t>
  </si>
  <si>
    <t>http://www.reformagkh.ru/mymanager/organization/7597650</t>
  </si>
  <si>
    <t>Режим работы: Пн-чт: 8.00-17.00  Пт 8.00-15.00  Сб.,Вс-выходной                                  Обед 12.00-12.45</t>
  </si>
  <si>
    <t>по выполнению договора управления в многоквартирном доме в период с 01.10.12 по 31.12.12 г.</t>
  </si>
  <si>
    <r>
      <t>Услуги по управлению МКД,</t>
    </r>
    <r>
      <rPr>
        <sz val="10"/>
        <rFont val="Arial Cyr"/>
        <family val="2"/>
        <charset val="204"/>
      </rPr>
      <t xml:space="preserve"> в т.ч. регистрация граждан, начисление квартплаты, контроль за качеством работ, снятие показаний с индивидуальных и общедомовых приборов учета и обработка данных, ведение технической и бухгалтерской документации, составление планов и сметной документации на текущий и капитальный ремонт, заключение договоров с поставщиками услуг, проведение собраний, работа с должниками, аренда помещений для собственных нужд</t>
    </r>
  </si>
  <si>
    <t>Содержание и ремонт общего имущества в МКД</t>
  </si>
  <si>
    <t>1.1.</t>
  </si>
  <si>
    <t>1.2.</t>
  </si>
  <si>
    <t>1.2.1</t>
  </si>
  <si>
    <t>1.2.2</t>
  </si>
  <si>
    <t>1.2.3</t>
  </si>
  <si>
    <t>1.2.4</t>
  </si>
  <si>
    <t>1.2.5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</si>
  <si>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</si>
  <si>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</si>
  <si>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</si>
  <si>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</si>
  <si>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</si>
  <si>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</si>
  <si>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</si>
  <si>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</si>
  <si>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</si>
  <si>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 xml:space="preserve">Водоснабжение </t>
  </si>
  <si>
    <t>Водоотведение</t>
  </si>
  <si>
    <t>Теплоснабжение</t>
  </si>
  <si>
    <t>Подогрев воды</t>
  </si>
  <si>
    <t>2.5.</t>
  </si>
  <si>
    <t>ООО «Районный жилищник»</t>
  </si>
  <si>
    <t>Поставщики коммунальных услуг</t>
  </si>
  <si>
    <t>ООО "Аникор +"</t>
  </si>
  <si>
    <t>ОАО «Череповецгаз»</t>
  </si>
  <si>
    <t>ООО "Профилактика+"</t>
  </si>
  <si>
    <t>дератизация, дессинизация</t>
  </si>
  <si>
    <t>ИНН</t>
  </si>
  <si>
    <t>КПП</t>
  </si>
  <si>
    <t>Вид услуги по договору</t>
  </si>
  <si>
    <t>2. Перечень текущих ремонтов, выполненных на доме</t>
  </si>
  <si>
    <t>Уборка придомовой территории</t>
  </si>
  <si>
    <t>Вывоз ТБО</t>
  </si>
  <si>
    <t>Вывоз КГМ</t>
  </si>
  <si>
    <t>Дератизация</t>
  </si>
  <si>
    <t>2</t>
  </si>
  <si>
    <t>обслуживание ВДГО</t>
  </si>
  <si>
    <t>Обслуживание внутридомового газового оборудования</t>
  </si>
  <si>
    <t>Освещение мест общего пользования</t>
  </si>
  <si>
    <t>Замена электроламп</t>
  </si>
  <si>
    <t>Очистка кровли и козырьков над подъездами от наледи и снега</t>
  </si>
  <si>
    <t>Подключение системы отопления, регулировка, спуск воздуха</t>
  </si>
  <si>
    <t>Осмотр в соответствии с графиком технического состгяния строительных конструкций дома, устранение мелких неисправностей, работа по заявкам населения</t>
  </si>
  <si>
    <t>Осмотр в соответствии с графиком технического состгяния внутридомовых инженерных сетей, устранение мелких неисправностей, работа по заявкам населения</t>
  </si>
  <si>
    <t>Услуги по управлению МКД, в т.ч. регистрация граждан, начисление квартплаты, контроль за качеством работ, снятие показаний с индивидуальных и общедомовых приборов учета и обработка данных, ведение технической и бухгалтерской документации, составление планов и сметной документации на текущий и капитальный ремонт, заключение договоров с поставщиками услуг, проведение собраний, работа с должниками, аренда помещений для собственных нужд</t>
  </si>
  <si>
    <t>Уборка подъездов</t>
  </si>
  <si>
    <t>Установка пружин на двери в подъездах</t>
  </si>
  <si>
    <t>ООО "Исток"</t>
  </si>
  <si>
    <t>ООО "Череповецкие водохозяйственные системы"</t>
  </si>
  <si>
    <t>ООО "Югское"</t>
  </si>
  <si>
    <t>Продувка стояков</t>
  </si>
  <si>
    <t>Снятие показаний электросчетчиков</t>
  </si>
  <si>
    <t>Чистка канализации</t>
  </si>
  <si>
    <t>Замена кранов</t>
  </si>
  <si>
    <t>по адресу с. Мякса ул. 70 лет Октября, д.6</t>
  </si>
  <si>
    <t>ремонт канализационных стояков</t>
  </si>
  <si>
    <t>ремонт входных дверей</t>
  </si>
  <si>
    <t>Ремонт прибора отоплен7ия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</si>
</sst>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??_р_._-;_-@_-"/>
  </numFmts>
  <fonts count="42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33" fillId="0" borderId="0" applyFill="0" applyBorder="0" applyAlignment="0" applyProtection="0"/>
    <xf numFmtId="0" fontId="17" fillId="4" borderId="0" applyNumberFormat="0" applyBorder="0" applyAlignment="0" applyProtection="0"/>
  </cellStyleXfs>
  <cellXfs count="144">
    <xf numFmtId="0" fontId="0" fillId="0" borderId="0" xfId="0"/>
    <xf numFmtId="0" fontId="19" fillId="0" borderId="0" xfId="0" applyFont="1" applyBorder="1"/>
    <xf numFmtId="0" fontId="19" fillId="24" borderId="0" xfId="0" applyFont="1" applyFill="1"/>
    <xf numFmtId="0" fontId="0" fillId="0" borderId="0" xfId="0" applyBorder="1"/>
    <xf numFmtId="0" fontId="0" fillId="24" borderId="0" xfId="0" applyFill="1"/>
    <xf numFmtId="0" fontId="22" fillId="0" borderId="0" xfId="0" applyFont="1" applyFill="1" applyBorder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/>
    <xf numFmtId="0" fontId="23" fillId="0" borderId="11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wrapText="1"/>
    </xf>
    <xf numFmtId="0" fontId="24" fillId="0" borderId="12" xfId="0" applyFont="1" applyBorder="1"/>
    <xf numFmtId="164" fontId="24" fillId="0" borderId="12" xfId="42" applyFont="1" applyFill="1" applyBorder="1" applyAlignment="1" applyProtection="1">
      <alignment horizontal="center"/>
    </xf>
    <xf numFmtId="0" fontId="0" fillId="0" borderId="12" xfId="0" applyBorder="1"/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26" fillId="0" borderId="0" xfId="0" applyFont="1"/>
    <xf numFmtId="0" fontId="27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0" fillId="25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wrapText="1"/>
    </xf>
    <xf numFmtId="0" fontId="26" fillId="0" borderId="0" xfId="0" applyFont="1" applyBorder="1"/>
    <xf numFmtId="2" fontId="0" fillId="0" borderId="0" xfId="0" applyNumberFormat="1"/>
    <xf numFmtId="0" fontId="30" fillId="0" borderId="12" xfId="0" applyFont="1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4" fillId="0" borderId="0" xfId="0" applyFont="1"/>
    <xf numFmtId="0" fontId="0" fillId="25" borderId="15" xfId="0" applyFill="1" applyBorder="1"/>
    <xf numFmtId="0" fontId="0" fillId="25" borderId="12" xfId="0" applyFill="1" applyBorder="1"/>
    <xf numFmtId="0" fontId="0" fillId="0" borderId="12" xfId="0" applyFont="1" applyFill="1" applyBorder="1"/>
    <xf numFmtId="0" fontId="22" fillId="0" borderId="0" xfId="0" applyFont="1"/>
    <xf numFmtId="0" fontId="19" fillId="0" borderId="0" xfId="0" applyFont="1"/>
    <xf numFmtId="164" fontId="24" fillId="0" borderId="17" xfId="0" applyNumberFormat="1" applyFont="1" applyFill="1" applyBorder="1" applyAlignment="1">
      <alignment horizontal="center" vertical="center"/>
    </xf>
    <xf numFmtId="164" fontId="24" fillId="0" borderId="16" xfId="0" applyNumberFormat="1" applyFont="1" applyFill="1" applyBorder="1" applyAlignment="1">
      <alignment horizontal="center" vertical="center"/>
    </xf>
    <xf numFmtId="10" fontId="0" fillId="0" borderId="12" xfId="0" applyNumberFormat="1" applyFont="1" applyFill="1" applyBorder="1"/>
    <xf numFmtId="0" fontId="0" fillId="0" borderId="0" xfId="0" applyFill="1" applyBorder="1"/>
    <xf numFmtId="0" fontId="37" fillId="0" borderId="12" xfId="0" applyFont="1" applyBorder="1" applyAlignment="1">
      <alignment horizontal="center" vertical="top" wrapText="1"/>
    </xf>
    <xf numFmtId="0" fontId="36" fillId="0" borderId="12" xfId="0" applyFont="1" applyBorder="1" applyAlignment="1">
      <alignment vertical="top" wrapText="1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right"/>
    </xf>
    <xf numFmtId="0" fontId="36" fillId="0" borderId="12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23" fillId="0" borderId="0" xfId="0" applyFont="1" applyBorder="1"/>
    <xf numFmtId="0" fontId="23" fillId="0" borderId="0" xfId="0" applyFont="1"/>
    <xf numFmtId="0" fontId="23" fillId="0" borderId="11" xfId="0" applyFont="1" applyBorder="1" applyAlignment="1"/>
    <xf numFmtId="0" fontId="28" fillId="0" borderId="17" xfId="0" applyFont="1" applyFill="1" applyBorder="1" applyAlignment="1"/>
    <xf numFmtId="0" fontId="0" fillId="0" borderId="12" xfId="0" applyNumberFormat="1" applyBorder="1"/>
    <xf numFmtId="0" fontId="35" fillId="0" borderId="16" xfId="42" applyNumberFormat="1" applyFont="1" applyFill="1" applyBorder="1" applyAlignment="1" applyProtection="1">
      <alignment horizontal="center" wrapText="1"/>
    </xf>
    <xf numFmtId="0" fontId="35" fillId="0" borderId="12" xfId="0" applyNumberFormat="1" applyFont="1" applyBorder="1" applyAlignment="1">
      <alignment wrapText="1"/>
    </xf>
    <xf numFmtId="0" fontId="35" fillId="0" borderId="12" xfId="42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4" fontId="24" fillId="0" borderId="14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 wrapText="1"/>
    </xf>
    <xf numFmtId="164" fontId="24" fillId="0" borderId="16" xfId="42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16" fontId="0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164" fontId="24" fillId="0" borderId="14" xfId="0" applyNumberFormat="1" applyFont="1" applyFill="1" applyBorder="1"/>
    <xf numFmtId="164" fontId="24" fillId="0" borderId="12" xfId="0" applyNumberFormat="1" applyFont="1" applyFill="1" applyBorder="1"/>
    <xf numFmtId="164" fontId="32" fillId="0" borderId="13" xfId="0" applyNumberFormat="1" applyFont="1" applyFill="1" applyBorder="1" applyAlignment="1">
      <alignment wrapText="1"/>
    </xf>
    <xf numFmtId="164" fontId="34" fillId="0" borderId="14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/>
    <xf numFmtId="0" fontId="0" fillId="0" borderId="0" xfId="0" applyFill="1"/>
    <xf numFmtId="164" fontId="35" fillId="0" borderId="16" xfId="42" applyFont="1" applyFill="1" applyBorder="1" applyAlignment="1" applyProtection="1">
      <alignment horizontal="center" vertical="center"/>
    </xf>
    <xf numFmtId="164" fontId="35" fillId="0" borderId="17" xfId="0" applyNumberFormat="1" applyFont="1" applyFill="1" applyBorder="1" applyAlignment="1">
      <alignment horizontal="center" vertical="center"/>
    </xf>
    <xf numFmtId="164" fontId="35" fillId="0" borderId="16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vertical="top"/>
    </xf>
    <xf numFmtId="0" fontId="24" fillId="0" borderId="14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164" fontId="24" fillId="0" borderId="18" xfId="42" applyFont="1" applyFill="1" applyBorder="1" applyAlignment="1" applyProtection="1">
      <alignment horizontal="center" vertical="center"/>
    </xf>
    <xf numFmtId="164" fontId="24" fillId="0" borderId="21" xfId="42" applyFont="1" applyFill="1" applyBorder="1" applyAlignment="1" applyProtection="1">
      <alignment horizontal="center" vertical="center"/>
    </xf>
    <xf numFmtId="164" fontId="24" fillId="0" borderId="16" xfId="42" applyFont="1" applyFill="1" applyBorder="1" applyAlignment="1" applyProtection="1">
      <alignment horizontal="center" vertical="center"/>
    </xf>
    <xf numFmtId="0" fontId="21" fillId="0" borderId="25" xfId="0" applyFont="1" applyBorder="1" applyAlignment="1">
      <alignment horizontal="center" wrapText="1"/>
    </xf>
    <xf numFmtId="0" fontId="36" fillId="0" borderId="12" xfId="0" applyFont="1" applyBorder="1" applyAlignment="1">
      <alignment vertical="top" wrapText="1"/>
    </xf>
    <xf numFmtId="0" fontId="24" fillId="0" borderId="13" xfId="0" applyFont="1" applyFill="1" applyBorder="1" applyAlignment="1">
      <alignment horizontal="left" wrapText="1"/>
    </xf>
    <xf numFmtId="0" fontId="24" fillId="0" borderId="29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35" fillId="0" borderId="12" xfId="0" applyFont="1" applyFill="1" applyBorder="1" applyAlignment="1">
      <alignment wrapText="1"/>
    </xf>
    <xf numFmtId="0" fontId="38" fillId="0" borderId="25" xfId="28" applyFont="1" applyBorder="1" applyAlignment="1">
      <alignment horizontal="center" wrapText="1"/>
    </xf>
    <xf numFmtId="0" fontId="36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wrapText="1"/>
    </xf>
    <xf numFmtId="0" fontId="21" fillId="0" borderId="25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164" fontId="24" fillId="0" borderId="18" xfId="0" applyNumberFormat="1" applyFont="1" applyFill="1" applyBorder="1" applyAlignment="1">
      <alignment horizontal="center" vertical="center"/>
    </xf>
    <xf numFmtId="164" fontId="24" fillId="0" borderId="21" xfId="0" applyNumberFormat="1" applyFont="1" applyFill="1" applyBorder="1" applyAlignment="1">
      <alignment horizontal="center" vertical="center"/>
    </xf>
    <xf numFmtId="164" fontId="24" fillId="0" borderId="16" xfId="0" applyNumberFormat="1" applyFont="1" applyFill="1" applyBorder="1" applyAlignment="1">
      <alignment horizontal="center" vertical="center"/>
    </xf>
    <xf numFmtId="49" fontId="40" fillId="0" borderId="19" xfId="0" applyNumberFormat="1" applyFont="1" applyFill="1" applyBorder="1" applyAlignment="1">
      <alignment horizontal="left" wrapText="1"/>
    </xf>
    <xf numFmtId="0" fontId="40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25" borderId="12" xfId="0" applyFont="1" applyFill="1" applyBorder="1" applyAlignment="1">
      <alignment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left"/>
    </xf>
    <xf numFmtId="0" fontId="24" fillId="0" borderId="12" xfId="0" applyFont="1" applyFill="1" applyBorder="1" applyAlignment="1">
      <alignment horizontal="left" wrapText="1"/>
    </xf>
    <xf numFmtId="49" fontId="24" fillId="0" borderId="22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40" fillId="0" borderId="15" xfId="0" applyNumberFormat="1" applyFont="1" applyFill="1" applyBorder="1" applyAlignment="1">
      <alignment horizontal="left" wrapText="1"/>
    </xf>
    <xf numFmtId="49" fontId="40" fillId="0" borderId="0" xfId="0" applyNumberFormat="1" applyFont="1" applyFill="1" applyBorder="1" applyAlignment="1">
      <alignment horizontal="left" wrapText="1"/>
    </xf>
    <xf numFmtId="49" fontId="40" fillId="0" borderId="25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26" fillId="0" borderId="12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40" fillId="26" borderId="19" xfId="0" applyFont="1" applyFill="1" applyBorder="1" applyAlignment="1">
      <alignment horizontal="center" wrapText="1"/>
    </xf>
    <xf numFmtId="0" fontId="40" fillId="0" borderId="19" xfId="0" applyFont="1" applyBorder="1" applyAlignment="1">
      <alignment horizontal="left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formagkh.ru/mymanager/organization/7597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view="pageBreakPreview" zoomScaleNormal="75" zoomScaleSheetLayoutView="100" workbookViewId="0">
      <selection activeCell="I41" sqref="I41"/>
    </sheetView>
  </sheetViews>
  <sheetFormatPr defaultRowHeight="12.75" x14ac:dyDescent="0.2"/>
  <cols>
    <col min="1" max="1" width="7.85546875" customWidth="1"/>
    <col min="4" max="4" width="15.28515625" customWidth="1"/>
    <col min="5" max="5" width="10.42578125" customWidth="1"/>
    <col min="6" max="6" width="10.28515625" customWidth="1"/>
    <col min="7" max="7" width="10.85546875" customWidth="1"/>
    <col min="8" max="8" width="16.5703125" customWidth="1"/>
    <col min="9" max="9" width="16.42578125" customWidth="1"/>
    <col min="10" max="10" width="17.140625" customWidth="1"/>
    <col min="11" max="11" width="12.28515625" customWidth="1"/>
  </cols>
  <sheetData>
    <row r="1" spans="1:13" s="2" customFormat="1" ht="12.75" customHeight="1" x14ac:dyDescent="0.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"/>
      <c r="M1" s="1"/>
    </row>
    <row r="2" spans="1:13" s="2" customFormat="1" ht="12.75" customHeight="1" x14ac:dyDescent="0.2">
      <c r="A2" s="99" t="s">
        <v>92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"/>
      <c r="M2" s="1"/>
    </row>
    <row r="3" spans="1:13" s="2" customFormat="1" ht="12.75" customHeight="1" x14ac:dyDescent="0.2">
      <c r="A3" s="99" t="s">
        <v>149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"/>
      <c r="M3" s="1"/>
    </row>
    <row r="4" spans="1:13" s="4" customFormat="1" x14ac:dyDescent="0.2">
      <c r="A4"/>
      <c r="B4"/>
      <c r="C4"/>
      <c r="D4"/>
      <c r="E4"/>
      <c r="F4"/>
      <c r="G4"/>
      <c r="H4"/>
      <c r="I4"/>
      <c r="J4"/>
      <c r="K4"/>
      <c r="L4" s="3"/>
      <c r="M4" s="3"/>
    </row>
    <row r="5" spans="1:13" s="4" customFormat="1" ht="12.75" customHeight="1" x14ac:dyDescent="0.2">
      <c r="A5"/>
      <c r="B5" s="100"/>
      <c r="C5" s="100"/>
      <c r="D5" s="100"/>
      <c r="E5"/>
      <c r="F5"/>
      <c r="G5" s="39" t="s">
        <v>1</v>
      </c>
      <c r="H5" s="90" t="s">
        <v>2</v>
      </c>
      <c r="I5" s="90"/>
      <c r="J5" s="40" t="s">
        <v>3</v>
      </c>
      <c r="K5" s="40" t="s">
        <v>4</v>
      </c>
      <c r="L5" s="3"/>
      <c r="M5" s="3"/>
    </row>
    <row r="6" spans="1:13" s="4" customFormat="1" ht="24.75" customHeight="1" x14ac:dyDescent="0.2">
      <c r="A6"/>
      <c r="B6" s="100"/>
      <c r="C6" s="100"/>
      <c r="D6" s="100"/>
      <c r="E6"/>
      <c r="F6"/>
      <c r="G6" s="41">
        <v>1</v>
      </c>
      <c r="H6" s="90" t="s">
        <v>5</v>
      </c>
      <c r="I6" s="90"/>
      <c r="J6" s="40" t="s">
        <v>6</v>
      </c>
      <c r="K6" s="42">
        <v>1548.9</v>
      </c>
      <c r="L6" s="5"/>
      <c r="M6" s="3"/>
    </row>
    <row r="7" spans="1:13" s="4" customFormat="1" ht="12.75" customHeight="1" x14ac:dyDescent="0.2">
      <c r="A7"/>
      <c r="B7"/>
      <c r="C7"/>
      <c r="D7"/>
      <c r="E7"/>
      <c r="F7"/>
      <c r="G7" s="43"/>
      <c r="H7" s="90" t="s">
        <v>7</v>
      </c>
      <c r="I7" s="90"/>
      <c r="J7" s="40" t="s">
        <v>6</v>
      </c>
      <c r="K7" s="42">
        <v>1530</v>
      </c>
      <c r="L7" s="5"/>
      <c r="M7" s="3"/>
    </row>
    <row r="8" spans="1:13" s="4" customFormat="1" ht="12.75" customHeight="1" x14ac:dyDescent="0.2">
      <c r="A8" s="98" t="s">
        <v>116</v>
      </c>
      <c r="B8" s="98"/>
      <c r="C8" s="98"/>
      <c r="D8" s="98"/>
      <c r="E8" s="98"/>
      <c r="F8" s="98"/>
      <c r="G8" s="43"/>
      <c r="H8" s="90" t="s">
        <v>8</v>
      </c>
      <c r="I8" s="90"/>
      <c r="J8" s="40" t="s">
        <v>6</v>
      </c>
      <c r="K8" s="42"/>
      <c r="L8" s="5"/>
      <c r="M8" s="3"/>
    </row>
    <row r="9" spans="1:13" s="4" customFormat="1" ht="12.75" customHeight="1" x14ac:dyDescent="0.2">
      <c r="A9" s="98" t="s">
        <v>87</v>
      </c>
      <c r="B9" s="98"/>
      <c r="C9" s="98"/>
      <c r="D9" s="98"/>
      <c r="E9" s="98"/>
      <c r="F9" s="98"/>
      <c r="G9" s="43"/>
      <c r="H9" s="90" t="s">
        <v>9</v>
      </c>
      <c r="I9" s="90"/>
      <c r="J9" s="40" t="s">
        <v>10</v>
      </c>
      <c r="K9" s="42">
        <v>147.80000000000001</v>
      </c>
      <c r="L9" s="5"/>
      <c r="M9" s="3"/>
    </row>
    <row r="10" spans="1:13" s="4" customFormat="1" ht="12.75" customHeight="1" x14ac:dyDescent="0.2">
      <c r="A10" s="89" t="s">
        <v>88</v>
      </c>
      <c r="B10" s="89"/>
      <c r="C10" s="89"/>
      <c r="D10" s="89"/>
      <c r="E10" s="89"/>
      <c r="F10" s="89"/>
      <c r="G10" s="43">
        <v>2</v>
      </c>
      <c r="H10" s="90" t="s">
        <v>11</v>
      </c>
      <c r="I10" s="90"/>
      <c r="J10" s="40" t="s">
        <v>10</v>
      </c>
      <c r="K10" s="42">
        <v>581</v>
      </c>
      <c r="L10" s="5"/>
      <c r="M10" s="3"/>
    </row>
    <row r="11" spans="1:13" s="4" customFormat="1" ht="12.75" customHeight="1" x14ac:dyDescent="0.2">
      <c r="A11" s="89" t="s">
        <v>89</v>
      </c>
      <c r="B11" s="89"/>
      <c r="C11" s="89"/>
      <c r="D11" s="89"/>
      <c r="E11" s="89"/>
      <c r="F11" s="89"/>
      <c r="G11" s="43">
        <v>3</v>
      </c>
      <c r="H11" s="90" t="s">
        <v>12</v>
      </c>
      <c r="I11" s="90"/>
      <c r="J11" s="40" t="s">
        <v>6</v>
      </c>
      <c r="K11" s="42">
        <v>1275</v>
      </c>
      <c r="L11" s="5"/>
      <c r="M11" s="3"/>
    </row>
    <row r="12" spans="1:13" s="4" customFormat="1" ht="12.75" customHeight="1" x14ac:dyDescent="0.2">
      <c r="A12" s="95" t="s">
        <v>90</v>
      </c>
      <c r="B12" s="89"/>
      <c r="C12" s="89"/>
      <c r="D12" s="89"/>
      <c r="E12" s="89"/>
      <c r="F12" s="89"/>
      <c r="G12" s="43">
        <v>4</v>
      </c>
      <c r="H12" s="96" t="s">
        <v>13</v>
      </c>
      <c r="I12" s="96"/>
      <c r="J12" s="44" t="s">
        <v>14</v>
      </c>
      <c r="K12" s="42">
        <v>12.36</v>
      </c>
      <c r="L12" s="5"/>
      <c r="M12" s="3"/>
    </row>
    <row r="13" spans="1:13" s="4" customFormat="1" ht="12.75" customHeight="1" x14ac:dyDescent="0.2">
      <c r="A13" s="101" t="s">
        <v>91</v>
      </c>
      <c r="B13" s="101"/>
      <c r="C13" s="101"/>
      <c r="D13" s="101"/>
      <c r="E13" s="101"/>
      <c r="F13" s="101"/>
      <c r="G13" s="43">
        <v>5</v>
      </c>
      <c r="H13" s="90" t="s">
        <v>15</v>
      </c>
      <c r="I13" s="90"/>
      <c r="J13" s="40" t="s">
        <v>16</v>
      </c>
      <c r="K13" s="42">
        <v>3</v>
      </c>
      <c r="L13" s="5"/>
      <c r="M13" s="3"/>
    </row>
    <row r="14" spans="1:13" s="4" customFormat="1" ht="12.75" customHeight="1" x14ac:dyDescent="0.2">
      <c r="A14" s="101"/>
      <c r="B14" s="101"/>
      <c r="C14" s="101"/>
      <c r="D14" s="101"/>
      <c r="E14" s="101"/>
      <c r="F14" s="101"/>
      <c r="G14" s="45">
        <v>6</v>
      </c>
      <c r="H14" s="102" t="s">
        <v>17</v>
      </c>
      <c r="I14" s="102"/>
      <c r="J14" s="46" t="s">
        <v>16</v>
      </c>
      <c r="K14" s="42">
        <v>27</v>
      </c>
      <c r="L14" s="5"/>
      <c r="M14" s="3"/>
    </row>
    <row r="15" spans="1:13" s="4" customFormat="1" ht="12.75" customHeight="1" x14ac:dyDescent="0.2">
      <c r="A15" s="101"/>
      <c r="B15" s="101"/>
      <c r="C15" s="101"/>
      <c r="D15" s="101"/>
      <c r="E15" s="101"/>
      <c r="F15" s="101"/>
      <c r="G15" s="43">
        <v>7</v>
      </c>
      <c r="H15" s="90" t="s">
        <v>18</v>
      </c>
      <c r="I15" s="90"/>
      <c r="J15" s="40" t="s">
        <v>16</v>
      </c>
      <c r="K15" s="42">
        <v>3</v>
      </c>
      <c r="L15" s="5"/>
      <c r="M15" s="3"/>
    </row>
    <row r="16" spans="1:13" s="4" customFormat="1" x14ac:dyDescent="0.2">
      <c r="A16" s="3"/>
      <c r="B16" s="3"/>
      <c r="C16" s="3"/>
      <c r="D16" s="3"/>
      <c r="E16" s="3"/>
      <c r="F16" s="3"/>
      <c r="G16" s="47"/>
      <c r="H16" s="47"/>
      <c r="I16" s="47"/>
      <c r="J16" s="47"/>
      <c r="K16" s="47"/>
      <c r="L16" s="3"/>
      <c r="M16"/>
    </row>
    <row r="17" spans="1:13" s="4" customFormat="1" x14ac:dyDescent="0.2">
      <c r="A17" s="6"/>
      <c r="B17" s="7"/>
      <c r="C17" s="7"/>
      <c r="D17" s="7"/>
      <c r="E17" s="7"/>
      <c r="F17" s="7"/>
      <c r="G17" s="8" t="s">
        <v>19</v>
      </c>
      <c r="H17" s="48"/>
      <c r="I17" s="49"/>
      <c r="J17" s="49"/>
      <c r="K17" s="50">
        <f>-D7557</f>
        <v>0</v>
      </c>
      <c r="L17" s="3"/>
      <c r="M17"/>
    </row>
    <row r="18" spans="1:13" s="4" customFormat="1" ht="23.25" customHeight="1" x14ac:dyDescent="0.2">
      <c r="A18" s="9" t="s">
        <v>1</v>
      </c>
      <c r="B18" s="97" t="s">
        <v>20</v>
      </c>
      <c r="C18" s="97"/>
      <c r="D18" s="97"/>
      <c r="E18" s="97"/>
      <c r="F18" s="97"/>
      <c r="G18" s="97"/>
      <c r="H18" s="11" t="s">
        <v>21</v>
      </c>
      <c r="I18" s="11" t="s">
        <v>22</v>
      </c>
      <c r="J18" s="10" t="s">
        <v>23</v>
      </c>
      <c r="K18" s="11" t="s">
        <v>24</v>
      </c>
      <c r="L18" s="3"/>
      <c r="M18"/>
    </row>
    <row r="19" spans="1:13" s="4" customFormat="1" ht="23.25" customHeight="1" x14ac:dyDescent="0.2">
      <c r="A19" s="65">
        <v>1</v>
      </c>
      <c r="B19" s="91" t="s">
        <v>94</v>
      </c>
      <c r="C19" s="92"/>
      <c r="D19" s="92"/>
      <c r="E19" s="92"/>
      <c r="F19" s="92"/>
      <c r="G19" s="93"/>
      <c r="H19" s="86">
        <v>56730.93</v>
      </c>
      <c r="I19" s="103">
        <v>49684.21</v>
      </c>
      <c r="J19" s="103">
        <f>H19-I19</f>
        <v>7046.7200000000012</v>
      </c>
      <c r="K19" s="11"/>
      <c r="L19" s="3"/>
      <c r="M19"/>
    </row>
    <row r="20" spans="1:13" s="4" customFormat="1" ht="76.5" customHeight="1" x14ac:dyDescent="0.2">
      <c r="A20" s="66" t="s">
        <v>95</v>
      </c>
      <c r="B20" s="85" t="s">
        <v>93</v>
      </c>
      <c r="C20" s="85"/>
      <c r="D20" s="85"/>
      <c r="E20" s="85"/>
      <c r="F20" s="85"/>
      <c r="G20" s="85"/>
      <c r="H20" s="87"/>
      <c r="I20" s="104"/>
      <c r="J20" s="104"/>
      <c r="K20" s="13"/>
      <c r="L20" s="3"/>
      <c r="M20"/>
    </row>
    <row r="21" spans="1:13" s="4" customFormat="1" ht="12.75" customHeight="1" x14ac:dyDescent="0.2">
      <c r="A21" s="67" t="s">
        <v>96</v>
      </c>
      <c r="B21" s="85" t="s">
        <v>25</v>
      </c>
      <c r="C21" s="85"/>
      <c r="D21" s="85"/>
      <c r="E21" s="85"/>
      <c r="F21" s="85"/>
      <c r="G21" s="85"/>
      <c r="H21" s="87"/>
      <c r="I21" s="104"/>
      <c r="J21" s="104"/>
      <c r="K21" s="13"/>
      <c r="L21" s="3"/>
      <c r="M21"/>
    </row>
    <row r="22" spans="1:13" s="4" customFormat="1" ht="12.75" customHeight="1" x14ac:dyDescent="0.2">
      <c r="A22" s="68" t="s">
        <v>97</v>
      </c>
      <c r="B22" s="84" t="s">
        <v>26</v>
      </c>
      <c r="C22" s="84"/>
      <c r="D22" s="84"/>
      <c r="E22" s="84"/>
      <c r="F22" s="84"/>
      <c r="G22" s="84"/>
      <c r="H22" s="87"/>
      <c r="I22" s="104"/>
      <c r="J22" s="104"/>
      <c r="K22" s="13"/>
      <c r="L22" s="3"/>
      <c r="M22"/>
    </row>
    <row r="23" spans="1:13" s="4" customFormat="1" ht="12.75" customHeight="1" x14ac:dyDescent="0.2">
      <c r="A23" s="68" t="s">
        <v>98</v>
      </c>
      <c r="B23" s="84" t="s">
        <v>27</v>
      </c>
      <c r="C23" s="84"/>
      <c r="D23" s="84"/>
      <c r="E23" s="84"/>
      <c r="F23" s="84"/>
      <c r="G23" s="84"/>
      <c r="H23" s="87"/>
      <c r="I23" s="104"/>
      <c r="J23" s="104"/>
      <c r="K23" s="13"/>
      <c r="L23" s="3"/>
      <c r="M23"/>
    </row>
    <row r="24" spans="1:13" s="4" customFormat="1" ht="12.75" customHeight="1" x14ac:dyDescent="0.2">
      <c r="A24" s="68" t="s">
        <v>99</v>
      </c>
      <c r="B24" s="84" t="s">
        <v>28</v>
      </c>
      <c r="C24" s="84"/>
      <c r="D24" s="84"/>
      <c r="E24" s="84"/>
      <c r="F24" s="84"/>
      <c r="G24" s="84"/>
      <c r="H24" s="87"/>
      <c r="I24" s="104"/>
      <c r="J24" s="104"/>
      <c r="K24" s="13"/>
      <c r="L24" s="3"/>
      <c r="M24"/>
    </row>
    <row r="25" spans="1:13" s="4" customFormat="1" ht="12.75" customHeight="1" x14ac:dyDescent="0.2">
      <c r="A25" s="68" t="s">
        <v>100</v>
      </c>
      <c r="B25" s="84" t="s">
        <v>29</v>
      </c>
      <c r="C25" s="84"/>
      <c r="D25" s="84"/>
      <c r="E25" s="84"/>
      <c r="F25" s="84"/>
      <c r="G25" s="84"/>
      <c r="H25" s="87"/>
      <c r="I25" s="104"/>
      <c r="J25" s="104"/>
      <c r="K25" s="13"/>
      <c r="L25" s="3"/>
      <c r="M25"/>
    </row>
    <row r="26" spans="1:13" s="4" customFormat="1" ht="12.75" customHeight="1" x14ac:dyDescent="0.2">
      <c r="A26" s="68" t="s">
        <v>101</v>
      </c>
      <c r="B26" s="84" t="s">
        <v>30</v>
      </c>
      <c r="C26" s="84"/>
      <c r="D26" s="84"/>
      <c r="E26" s="84"/>
      <c r="F26" s="84"/>
      <c r="G26" s="84"/>
      <c r="H26" s="87"/>
      <c r="I26" s="104"/>
      <c r="J26" s="104"/>
      <c r="K26" s="13"/>
      <c r="L26" s="3"/>
      <c r="M26"/>
    </row>
    <row r="27" spans="1:13" s="4" customFormat="1" ht="12.75" customHeight="1" x14ac:dyDescent="0.2">
      <c r="A27" s="67" t="s">
        <v>102</v>
      </c>
      <c r="B27" s="85" t="s">
        <v>31</v>
      </c>
      <c r="C27" s="85"/>
      <c r="D27" s="85"/>
      <c r="E27" s="85"/>
      <c r="F27" s="85"/>
      <c r="G27" s="85"/>
      <c r="H27" s="87"/>
      <c r="I27" s="104"/>
      <c r="J27" s="104"/>
      <c r="K27" s="13"/>
      <c r="L27" s="3"/>
      <c r="M27"/>
    </row>
    <row r="28" spans="1:13" s="4" customFormat="1" ht="12.75" customHeight="1" x14ac:dyDescent="0.2">
      <c r="A28" s="69" t="s">
        <v>103</v>
      </c>
      <c r="B28" s="85" t="s">
        <v>32</v>
      </c>
      <c r="C28" s="85"/>
      <c r="D28" s="85"/>
      <c r="E28" s="85"/>
      <c r="F28" s="85"/>
      <c r="G28" s="85"/>
      <c r="H28" s="87"/>
      <c r="I28" s="104"/>
      <c r="J28" s="104"/>
      <c r="K28" s="13"/>
      <c r="L28" s="3"/>
      <c r="M28"/>
    </row>
    <row r="29" spans="1:13" s="4" customFormat="1" ht="12.75" customHeight="1" x14ac:dyDescent="0.2">
      <c r="A29" s="67" t="s">
        <v>104</v>
      </c>
      <c r="B29" s="85" t="s">
        <v>33</v>
      </c>
      <c r="C29" s="85"/>
      <c r="D29" s="85"/>
      <c r="E29" s="85"/>
      <c r="F29" s="85"/>
      <c r="G29" s="85"/>
      <c r="H29" s="87"/>
      <c r="I29" s="104"/>
      <c r="J29" s="104"/>
      <c r="K29" s="13"/>
      <c r="L29" s="3"/>
      <c r="M29"/>
    </row>
    <row r="30" spans="1:13" s="4" customFormat="1" ht="12.75" customHeight="1" x14ac:dyDescent="0.2">
      <c r="A30" s="69" t="s">
        <v>105</v>
      </c>
      <c r="B30" s="85" t="s">
        <v>34</v>
      </c>
      <c r="C30" s="85"/>
      <c r="D30" s="85"/>
      <c r="E30" s="85"/>
      <c r="F30" s="85"/>
      <c r="G30" s="85"/>
      <c r="H30" s="87"/>
      <c r="I30" s="104"/>
      <c r="J30" s="104"/>
      <c r="K30" s="13"/>
      <c r="L30" s="3"/>
      <c r="M30"/>
    </row>
    <row r="31" spans="1:13" s="4" customFormat="1" ht="12.75" hidden="1" customHeight="1" x14ac:dyDescent="0.2">
      <c r="A31" s="69"/>
      <c r="B31" s="84" t="s">
        <v>36</v>
      </c>
      <c r="C31" s="84"/>
      <c r="D31" s="84"/>
      <c r="E31" s="84"/>
      <c r="F31" s="84"/>
      <c r="G31" s="84"/>
      <c r="H31" s="87"/>
      <c r="I31" s="104"/>
      <c r="J31" s="104"/>
      <c r="K31" s="13"/>
      <c r="L31" s="3"/>
      <c r="M31"/>
    </row>
    <row r="32" spans="1:13" s="4" customFormat="1" ht="12.75" hidden="1" customHeight="1" x14ac:dyDescent="0.2">
      <c r="A32" s="69"/>
      <c r="B32" s="84" t="s">
        <v>37</v>
      </c>
      <c r="C32" s="84"/>
      <c r="D32" s="84"/>
      <c r="E32" s="84"/>
      <c r="F32" s="84"/>
      <c r="G32" s="84"/>
      <c r="H32" s="87"/>
      <c r="I32" s="104"/>
      <c r="J32" s="104"/>
      <c r="K32" s="13"/>
      <c r="L32" s="3"/>
      <c r="M32"/>
    </row>
    <row r="33" spans="1:13" s="4" customFormat="1" ht="12.75" hidden="1" customHeight="1" x14ac:dyDescent="0.2">
      <c r="A33" s="69"/>
      <c r="B33" s="84" t="s">
        <v>38</v>
      </c>
      <c r="C33" s="84"/>
      <c r="D33" s="84"/>
      <c r="E33" s="84"/>
      <c r="F33" s="84"/>
      <c r="G33" s="84"/>
      <c r="H33" s="87"/>
      <c r="I33" s="104"/>
      <c r="J33" s="104"/>
      <c r="K33" s="13"/>
      <c r="L33" s="3"/>
      <c r="M33"/>
    </row>
    <row r="34" spans="1:13" s="4" customFormat="1" ht="12.75" hidden="1" customHeight="1" x14ac:dyDescent="0.2">
      <c r="A34" s="69"/>
      <c r="B34" s="84" t="s">
        <v>39</v>
      </c>
      <c r="C34" s="84"/>
      <c r="D34" s="84"/>
      <c r="E34" s="84"/>
      <c r="F34" s="84"/>
      <c r="G34" s="84"/>
      <c r="H34" s="87"/>
      <c r="I34" s="104"/>
      <c r="J34" s="104"/>
      <c r="K34" s="13"/>
      <c r="L34" s="3"/>
      <c r="M34"/>
    </row>
    <row r="35" spans="1:13" s="4" customFormat="1" ht="12.75" customHeight="1" x14ac:dyDescent="0.2">
      <c r="A35" s="69" t="s">
        <v>106</v>
      </c>
      <c r="B35" s="85" t="s">
        <v>40</v>
      </c>
      <c r="C35" s="85"/>
      <c r="D35" s="85"/>
      <c r="E35" s="85"/>
      <c r="F35" s="85"/>
      <c r="G35" s="85"/>
      <c r="H35" s="88"/>
      <c r="I35" s="105"/>
      <c r="J35" s="105"/>
      <c r="K35" s="13"/>
      <c r="L35" s="3"/>
      <c r="M35"/>
    </row>
    <row r="36" spans="1:13" s="4" customFormat="1" ht="12.75" customHeight="1" x14ac:dyDescent="0.2">
      <c r="A36" s="70">
        <v>2</v>
      </c>
      <c r="B36" s="85" t="s">
        <v>35</v>
      </c>
      <c r="C36" s="85"/>
      <c r="D36" s="85"/>
      <c r="E36" s="85"/>
      <c r="F36" s="85"/>
      <c r="G36" s="85"/>
      <c r="H36" s="64">
        <f>SUM(H37:H42)</f>
        <v>178359.43</v>
      </c>
      <c r="I36" s="35">
        <f>SUM(I37:I42)</f>
        <v>143782.22999999998</v>
      </c>
      <c r="J36" s="36">
        <f>SUM(J37:J42)</f>
        <v>34577.200000000004</v>
      </c>
      <c r="K36" s="13"/>
      <c r="L36" s="3"/>
      <c r="M36"/>
    </row>
    <row r="37" spans="1:13" s="4" customFormat="1" ht="12.75" customHeight="1" x14ac:dyDescent="0.2">
      <c r="A37" s="71" t="s">
        <v>107</v>
      </c>
      <c r="B37" s="94" t="s">
        <v>111</v>
      </c>
      <c r="C37" s="94"/>
      <c r="D37" s="94"/>
      <c r="E37" s="94"/>
      <c r="F37" s="94"/>
      <c r="G37" s="94"/>
      <c r="H37" s="79">
        <f>2240.18+2395.44+2539.61</f>
        <v>7175.23</v>
      </c>
      <c r="I37" s="80">
        <f>3556.58+2792.66</f>
        <v>6349.24</v>
      </c>
      <c r="J37" s="81">
        <f>H37-I37</f>
        <v>825.98999999999978</v>
      </c>
      <c r="K37" s="13"/>
      <c r="L37" s="3"/>
      <c r="M37"/>
    </row>
    <row r="38" spans="1:13" s="4" customFormat="1" ht="12.75" customHeight="1" x14ac:dyDescent="0.2">
      <c r="A38" s="71" t="s">
        <v>108</v>
      </c>
      <c r="B38" s="94" t="s">
        <v>112</v>
      </c>
      <c r="C38" s="94"/>
      <c r="D38" s="94"/>
      <c r="E38" s="94"/>
      <c r="F38" s="94"/>
      <c r="G38" s="94"/>
      <c r="H38" s="79">
        <f>8209.13+8779.35+9308.84</f>
        <v>26297.32</v>
      </c>
      <c r="I38" s="80">
        <f>11012.78+10533.46</f>
        <v>21546.239999999998</v>
      </c>
      <c r="J38" s="81">
        <f t="shared" ref="J38:J41" si="0">H38-I38</f>
        <v>4751.0800000000017</v>
      </c>
      <c r="K38" s="13"/>
      <c r="L38" s="3"/>
      <c r="M38"/>
    </row>
    <row r="39" spans="1:13" s="4" customFormat="1" ht="12.75" customHeight="1" x14ac:dyDescent="0.2">
      <c r="A39" s="71" t="s">
        <v>109</v>
      </c>
      <c r="B39" s="94" t="s">
        <v>113</v>
      </c>
      <c r="C39" s="94"/>
      <c r="D39" s="94"/>
      <c r="E39" s="94"/>
      <c r="F39" s="94"/>
      <c r="G39" s="94"/>
      <c r="H39" s="79">
        <f>42508+42508+42508</f>
        <v>127524</v>
      </c>
      <c r="I39" s="80">
        <f>53407.24+48397.06</f>
        <v>101804.29999999999</v>
      </c>
      <c r="J39" s="81">
        <f t="shared" si="0"/>
        <v>25719.700000000012</v>
      </c>
      <c r="K39" s="13"/>
      <c r="L39" s="3"/>
      <c r="M39"/>
    </row>
    <row r="40" spans="1:13" s="4" customFormat="1" ht="12.75" customHeight="1" x14ac:dyDescent="0.2">
      <c r="A40" s="71" t="s">
        <v>110</v>
      </c>
      <c r="B40" s="94" t="s">
        <v>114</v>
      </c>
      <c r="C40" s="94"/>
      <c r="D40" s="94"/>
      <c r="E40" s="94"/>
      <c r="F40" s="94"/>
      <c r="G40" s="94"/>
      <c r="H40" s="79">
        <f>5582.89+5932.15+4593.3</f>
        <v>16108.34</v>
      </c>
      <c r="I40" s="80">
        <f>7101.8+5587.49</f>
        <v>12689.29</v>
      </c>
      <c r="J40" s="81">
        <f t="shared" si="0"/>
        <v>3419.0499999999993</v>
      </c>
      <c r="K40" s="13"/>
      <c r="L40" s="3"/>
      <c r="M40"/>
    </row>
    <row r="41" spans="1:13" s="4" customFormat="1" ht="12.75" customHeight="1" x14ac:dyDescent="0.2">
      <c r="A41" s="71" t="s">
        <v>115</v>
      </c>
      <c r="B41" s="94" t="s">
        <v>39</v>
      </c>
      <c r="C41" s="94"/>
      <c r="D41" s="94"/>
      <c r="E41" s="94"/>
      <c r="F41" s="94"/>
      <c r="G41" s="94"/>
      <c r="H41" s="79">
        <f>496.46+376.98+381.1</f>
        <v>1254.54</v>
      </c>
      <c r="I41" s="80">
        <f>645.47+747.69</f>
        <v>1393.16</v>
      </c>
      <c r="J41" s="81">
        <f t="shared" si="0"/>
        <v>-138.62000000000012</v>
      </c>
      <c r="K41" s="13"/>
      <c r="L41" s="3"/>
      <c r="M41"/>
    </row>
    <row r="42" spans="1:13" s="4" customFormat="1" ht="12.75" customHeight="1" x14ac:dyDescent="0.2">
      <c r="A42" s="71"/>
      <c r="B42" s="85"/>
      <c r="C42" s="85"/>
      <c r="D42" s="85"/>
      <c r="E42" s="85"/>
      <c r="F42" s="85"/>
      <c r="G42" s="85"/>
      <c r="H42" s="64"/>
      <c r="I42" s="35"/>
      <c r="J42" s="36"/>
      <c r="K42" s="13"/>
      <c r="L42" s="3"/>
      <c r="M42"/>
    </row>
    <row r="43" spans="1:13" s="4" customFormat="1" ht="12.75" customHeight="1" x14ac:dyDescent="0.2">
      <c r="A43" s="72"/>
      <c r="B43" s="127" t="s">
        <v>41</v>
      </c>
      <c r="C43" s="127"/>
      <c r="D43" s="127"/>
      <c r="E43" s="127"/>
      <c r="F43" s="127"/>
      <c r="G43" s="127"/>
      <c r="H43" s="12">
        <f>H19+H36</f>
        <v>235090.36</v>
      </c>
      <c r="I43" s="73">
        <f>I19+I36</f>
        <v>193466.43999999997</v>
      </c>
      <c r="J43" s="74">
        <f>J19+J36</f>
        <v>41623.920000000006</v>
      </c>
      <c r="K43" s="13"/>
      <c r="L43" s="3"/>
      <c r="M43"/>
    </row>
    <row r="44" spans="1:13" s="4" customFormat="1" ht="12.75" customHeight="1" x14ac:dyDescent="0.25">
      <c r="A44" s="84" t="s">
        <v>42</v>
      </c>
      <c r="B44" s="84"/>
      <c r="C44" s="84"/>
      <c r="D44" s="84"/>
      <c r="E44" s="84"/>
      <c r="F44" s="84"/>
      <c r="G44" s="84"/>
      <c r="H44" s="75"/>
      <c r="I44" s="76">
        <f>J43</f>
        <v>41623.920000000006</v>
      </c>
      <c r="J44" s="77" t="s">
        <v>43</v>
      </c>
      <c r="K44" s="37">
        <f>(I43/H43)</f>
        <v>0.82294501569524159</v>
      </c>
      <c r="L44" s="3"/>
      <c r="M44"/>
    </row>
    <row r="45" spans="1:13" s="4" customFormat="1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  <c r="K45"/>
      <c r="L45" s="3"/>
      <c r="M45"/>
    </row>
    <row r="46" spans="1:13" s="4" customFormat="1" x14ac:dyDescent="0.2">
      <c r="A46" s="16" t="s">
        <v>117</v>
      </c>
      <c r="B46"/>
      <c r="C46"/>
      <c r="D46"/>
      <c r="E46"/>
      <c r="F46"/>
      <c r="G46"/>
      <c r="H46"/>
      <c r="I46"/>
      <c r="J46"/>
      <c r="K46"/>
      <c r="L46" s="3"/>
      <c r="M46"/>
    </row>
    <row r="47" spans="1:13" s="4" customFormat="1" ht="12.75" customHeight="1" x14ac:dyDescent="0.2">
      <c r="A47" s="17" t="s">
        <v>1</v>
      </c>
      <c r="B47" s="82" t="s">
        <v>20</v>
      </c>
      <c r="C47" s="82"/>
      <c r="D47" s="82"/>
      <c r="E47" s="82"/>
      <c r="F47" s="83" t="s">
        <v>124</v>
      </c>
      <c r="G47" s="83"/>
      <c r="H47" s="83"/>
      <c r="I47" s="18" t="s">
        <v>122</v>
      </c>
      <c r="J47" s="10" t="s">
        <v>123</v>
      </c>
      <c r="K47" s="19" t="s">
        <v>24</v>
      </c>
      <c r="L47" s="3"/>
      <c r="M47"/>
    </row>
    <row r="48" spans="1:13" s="4" customFormat="1" ht="12.75" customHeight="1" x14ac:dyDescent="0.2">
      <c r="A48" s="15">
        <v>1</v>
      </c>
      <c r="B48" s="109" t="s">
        <v>142</v>
      </c>
      <c r="C48" s="109"/>
      <c r="D48" s="109"/>
      <c r="E48" s="109"/>
      <c r="F48" s="108" t="s">
        <v>44</v>
      </c>
      <c r="G48" s="108"/>
      <c r="H48" s="108"/>
      <c r="I48" s="52">
        <v>3523018223</v>
      </c>
      <c r="J48" s="53">
        <v>352301001</v>
      </c>
      <c r="K48" s="51"/>
      <c r="L48" s="3"/>
      <c r="M48"/>
    </row>
    <row r="49" spans="1:13" s="4" customFormat="1" ht="12.75" customHeight="1" x14ac:dyDescent="0.2">
      <c r="A49" s="15">
        <v>2</v>
      </c>
      <c r="B49" s="108" t="s">
        <v>118</v>
      </c>
      <c r="C49" s="108"/>
      <c r="D49" s="108"/>
      <c r="E49" s="108"/>
      <c r="F49" s="108" t="s">
        <v>47</v>
      </c>
      <c r="G49" s="108"/>
      <c r="H49" s="108"/>
      <c r="I49" s="54">
        <v>3528140474</v>
      </c>
      <c r="J49" s="53">
        <v>352801001</v>
      </c>
      <c r="K49" s="51"/>
      <c r="L49" s="3"/>
      <c r="M49"/>
    </row>
    <row r="50" spans="1:13" s="4" customFormat="1" ht="12.75" customHeight="1" x14ac:dyDescent="0.2">
      <c r="A50" s="15">
        <v>3</v>
      </c>
      <c r="B50" s="108" t="s">
        <v>45</v>
      </c>
      <c r="C50" s="108"/>
      <c r="D50" s="108"/>
      <c r="E50" s="108"/>
      <c r="F50" s="108" t="s">
        <v>46</v>
      </c>
      <c r="G50" s="108"/>
      <c r="H50" s="108"/>
      <c r="I50" s="54">
        <v>3525154831</v>
      </c>
      <c r="J50" s="53">
        <v>353950001</v>
      </c>
      <c r="K50" s="51"/>
      <c r="L50" s="3"/>
      <c r="M50"/>
    </row>
    <row r="51" spans="1:13" s="4" customFormat="1" ht="12.75" customHeight="1" x14ac:dyDescent="0.2">
      <c r="A51" s="15">
        <v>4</v>
      </c>
      <c r="B51" s="108" t="s">
        <v>120</v>
      </c>
      <c r="C51" s="108"/>
      <c r="D51" s="108"/>
      <c r="E51" s="108"/>
      <c r="F51" s="108" t="s">
        <v>121</v>
      </c>
      <c r="G51" s="108"/>
      <c r="H51" s="108"/>
      <c r="I51" s="54">
        <v>3528102327</v>
      </c>
      <c r="J51" s="53">
        <v>352801001</v>
      </c>
      <c r="K51" s="51"/>
      <c r="L51" s="3"/>
      <c r="M51"/>
    </row>
    <row r="52" spans="1:13" s="4" customFormat="1" ht="12.75" customHeight="1" x14ac:dyDescent="0.2">
      <c r="A52" s="15">
        <v>5</v>
      </c>
      <c r="B52" s="108" t="s">
        <v>119</v>
      </c>
      <c r="C52" s="108"/>
      <c r="D52" s="108"/>
      <c r="E52" s="108"/>
      <c r="F52" s="108" t="s">
        <v>131</v>
      </c>
      <c r="G52" s="108"/>
      <c r="H52" s="108"/>
      <c r="I52" s="54">
        <v>3528004778</v>
      </c>
      <c r="J52" s="53">
        <v>352801001</v>
      </c>
      <c r="K52" s="51"/>
      <c r="L52" s="3"/>
      <c r="M52"/>
    </row>
    <row r="53" spans="1:13" s="4" customFormat="1" ht="12.75" customHeight="1" x14ac:dyDescent="0.2">
      <c r="A53" s="20">
        <v>6</v>
      </c>
      <c r="B53" s="116" t="s">
        <v>144</v>
      </c>
      <c r="C53" s="116"/>
      <c r="D53" s="116"/>
      <c r="E53" s="116"/>
      <c r="F53" s="116" t="s">
        <v>48</v>
      </c>
      <c r="G53" s="116"/>
      <c r="H53" s="116"/>
      <c r="I53" s="54">
        <v>3528181375</v>
      </c>
      <c r="J53" s="53">
        <v>352801001</v>
      </c>
      <c r="K53" s="51"/>
      <c r="L53" s="38"/>
    </row>
    <row r="54" spans="1:13" ht="25.5" customHeight="1" x14ac:dyDescent="0.2">
      <c r="A54" s="15">
        <v>7</v>
      </c>
      <c r="B54" s="108" t="s">
        <v>143</v>
      </c>
      <c r="C54" s="108"/>
      <c r="D54" s="108"/>
      <c r="E54" s="108"/>
      <c r="F54" s="108"/>
      <c r="G54" s="108"/>
      <c r="H54" s="108"/>
      <c r="I54" s="54">
        <v>3523018840</v>
      </c>
      <c r="J54" s="53">
        <v>352301001</v>
      </c>
      <c r="K54" s="51"/>
      <c r="L54" s="3"/>
    </row>
    <row r="55" spans="1:13" x14ac:dyDescent="0.2">
      <c r="A55" s="3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3" x14ac:dyDescent="0.2">
      <c r="A56" s="23" t="s">
        <v>125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3" ht="12.75" customHeight="1" x14ac:dyDescent="0.2">
      <c r="A57" s="139" t="s">
        <v>1</v>
      </c>
      <c r="B57" s="117" t="s">
        <v>49</v>
      </c>
      <c r="C57" s="118"/>
      <c r="D57" s="118"/>
      <c r="E57" s="118"/>
      <c r="F57" s="118"/>
      <c r="G57" s="118"/>
      <c r="H57" s="118"/>
      <c r="I57" s="114" t="s">
        <v>50</v>
      </c>
      <c r="J57" s="122" t="s">
        <v>24</v>
      </c>
      <c r="K57" s="123"/>
    </row>
    <row r="58" spans="1:13" ht="36.75" customHeight="1" x14ac:dyDescent="0.2">
      <c r="A58" s="139"/>
      <c r="B58" s="119"/>
      <c r="C58" s="120"/>
      <c r="D58" s="120"/>
      <c r="E58" s="120"/>
      <c r="F58" s="120"/>
      <c r="G58" s="120"/>
      <c r="H58" s="120"/>
      <c r="I58" s="115"/>
      <c r="J58" s="124"/>
      <c r="K58" s="125"/>
      <c r="L58" s="3"/>
    </row>
    <row r="59" spans="1:13" ht="15" customHeight="1" x14ac:dyDescent="0.25">
      <c r="A59" s="57">
        <v>1</v>
      </c>
      <c r="B59" s="121" t="s">
        <v>140</v>
      </c>
      <c r="C59" s="121"/>
      <c r="D59" s="121"/>
      <c r="E59" s="121"/>
      <c r="F59" s="121"/>
      <c r="G59" s="121"/>
      <c r="H59" s="121"/>
      <c r="I59" s="62"/>
      <c r="J59" s="126"/>
      <c r="K59" s="126"/>
      <c r="L59" s="3"/>
    </row>
    <row r="60" spans="1:13" ht="15" customHeight="1" x14ac:dyDescent="0.25">
      <c r="A60" s="58" t="s">
        <v>130</v>
      </c>
      <c r="B60" s="121" t="s">
        <v>126</v>
      </c>
      <c r="C60" s="121"/>
      <c r="D60" s="121"/>
      <c r="E60" s="121"/>
      <c r="F60" s="121"/>
      <c r="G60" s="121"/>
      <c r="H60" s="121"/>
      <c r="I60" s="62"/>
      <c r="J60" s="113"/>
      <c r="K60" s="113"/>
      <c r="L60" s="3"/>
    </row>
    <row r="61" spans="1:13" ht="15" customHeight="1" x14ac:dyDescent="0.25">
      <c r="A61" s="57">
        <v>3</v>
      </c>
      <c r="B61" s="121" t="s">
        <v>127</v>
      </c>
      <c r="C61" s="121"/>
      <c r="D61" s="121"/>
      <c r="E61" s="121"/>
      <c r="F61" s="121"/>
      <c r="G61" s="121"/>
      <c r="H61" s="121"/>
      <c r="I61" s="62"/>
      <c r="J61" s="126"/>
      <c r="K61" s="126"/>
      <c r="L61" s="3"/>
    </row>
    <row r="62" spans="1:13" ht="15" customHeight="1" x14ac:dyDescent="0.25">
      <c r="A62" s="57">
        <v>4</v>
      </c>
      <c r="B62" s="121" t="s">
        <v>128</v>
      </c>
      <c r="C62" s="121"/>
      <c r="D62" s="121"/>
      <c r="E62" s="121"/>
      <c r="F62" s="121"/>
      <c r="G62" s="121"/>
      <c r="H62" s="121"/>
      <c r="I62" s="62"/>
      <c r="J62" s="113"/>
      <c r="K62" s="113"/>
      <c r="L62" s="3"/>
    </row>
    <row r="63" spans="1:13" ht="15" customHeight="1" x14ac:dyDescent="0.25">
      <c r="A63" s="58">
        <v>5</v>
      </c>
      <c r="B63" s="121" t="s">
        <v>129</v>
      </c>
      <c r="C63" s="121"/>
      <c r="D63" s="121"/>
      <c r="E63" s="121"/>
      <c r="F63" s="121"/>
      <c r="G63" s="121"/>
      <c r="H63" s="121"/>
      <c r="I63" s="62"/>
      <c r="J63" s="113"/>
      <c r="K63" s="113"/>
      <c r="L63" s="3"/>
    </row>
    <row r="64" spans="1:13" ht="15" customHeight="1" x14ac:dyDescent="0.25">
      <c r="A64" s="57">
        <v>6</v>
      </c>
      <c r="B64" s="121" t="s">
        <v>132</v>
      </c>
      <c r="C64" s="121"/>
      <c r="D64" s="121"/>
      <c r="E64" s="121"/>
      <c r="F64" s="121"/>
      <c r="G64" s="121"/>
      <c r="H64" s="121"/>
      <c r="I64" s="62"/>
      <c r="J64" s="143"/>
      <c r="K64" s="143"/>
      <c r="L64" s="3"/>
    </row>
    <row r="65" spans="1:12" ht="15" customHeight="1" x14ac:dyDescent="0.25">
      <c r="A65" s="57">
        <v>7</v>
      </c>
      <c r="B65" s="121" t="s">
        <v>145</v>
      </c>
      <c r="C65" s="121"/>
      <c r="D65" s="121"/>
      <c r="E65" s="121"/>
      <c r="F65" s="121"/>
      <c r="G65" s="121"/>
      <c r="H65" s="121"/>
      <c r="I65" s="62"/>
      <c r="J65" s="142"/>
      <c r="K65" s="142"/>
      <c r="L65" s="3"/>
    </row>
    <row r="66" spans="1:12" ht="15" customHeight="1" x14ac:dyDescent="0.25">
      <c r="A66" s="58">
        <v>8</v>
      </c>
      <c r="B66" s="121" t="s">
        <v>146</v>
      </c>
      <c r="C66" s="121"/>
      <c r="D66" s="121"/>
      <c r="E66" s="121"/>
      <c r="F66" s="121"/>
      <c r="G66" s="121"/>
      <c r="H66" s="121"/>
      <c r="I66" s="62"/>
      <c r="J66" s="142"/>
      <c r="K66" s="142"/>
      <c r="L66" s="3"/>
    </row>
    <row r="67" spans="1:12" ht="13.5" customHeight="1" x14ac:dyDescent="0.25">
      <c r="A67" s="57">
        <v>9</v>
      </c>
      <c r="B67" s="106" t="s">
        <v>134</v>
      </c>
      <c r="C67" s="106"/>
      <c r="D67" s="106"/>
      <c r="E67" s="106"/>
      <c r="F67" s="106"/>
      <c r="G67" s="106"/>
      <c r="H67" s="106"/>
      <c r="I67" s="62"/>
      <c r="J67" s="107"/>
      <c r="K67" s="107"/>
      <c r="L67" s="3"/>
    </row>
    <row r="68" spans="1:12" ht="13.5" customHeight="1" x14ac:dyDescent="0.25">
      <c r="A68" s="57">
        <v>10</v>
      </c>
      <c r="B68" s="106" t="s">
        <v>148</v>
      </c>
      <c r="C68" s="106"/>
      <c r="D68" s="106"/>
      <c r="E68" s="106"/>
      <c r="F68" s="106"/>
      <c r="G68" s="106"/>
      <c r="H68" s="106"/>
      <c r="I68" s="62"/>
      <c r="J68" s="107"/>
      <c r="K68" s="107"/>
      <c r="L68" s="3"/>
    </row>
    <row r="69" spans="1:12" ht="13.5" customHeight="1" x14ac:dyDescent="0.25">
      <c r="A69" s="57">
        <v>11</v>
      </c>
      <c r="B69" s="106" t="s">
        <v>150</v>
      </c>
      <c r="C69" s="106"/>
      <c r="D69" s="106"/>
      <c r="E69" s="106"/>
      <c r="F69" s="106"/>
      <c r="G69" s="106"/>
      <c r="H69" s="106"/>
      <c r="I69" s="62"/>
      <c r="J69" s="111"/>
      <c r="K69" s="112"/>
      <c r="L69" s="3"/>
    </row>
    <row r="70" spans="1:12" ht="13.5" customHeight="1" x14ac:dyDescent="0.25">
      <c r="A70" s="57">
        <v>12</v>
      </c>
      <c r="B70" s="106" t="s">
        <v>147</v>
      </c>
      <c r="C70" s="106"/>
      <c r="D70" s="106"/>
      <c r="E70" s="106"/>
      <c r="F70" s="106"/>
      <c r="G70" s="106"/>
      <c r="H70" s="106"/>
      <c r="I70" s="62"/>
      <c r="J70" s="107"/>
      <c r="K70" s="107"/>
      <c r="L70" s="3"/>
    </row>
    <row r="71" spans="1:12" ht="13.5" customHeight="1" x14ac:dyDescent="0.25">
      <c r="A71" s="57">
        <v>13</v>
      </c>
      <c r="B71" s="106" t="s">
        <v>151</v>
      </c>
      <c r="C71" s="106"/>
      <c r="D71" s="106"/>
      <c r="E71" s="106"/>
      <c r="F71" s="106"/>
      <c r="G71" s="106"/>
      <c r="H71" s="106"/>
      <c r="I71" s="62"/>
      <c r="J71" s="111"/>
      <c r="K71" s="112"/>
      <c r="L71" s="3"/>
    </row>
    <row r="72" spans="1:12" ht="13.5" customHeight="1" x14ac:dyDescent="0.25">
      <c r="A72" s="57">
        <v>14</v>
      </c>
      <c r="B72" s="106" t="s">
        <v>152</v>
      </c>
      <c r="C72" s="106"/>
      <c r="D72" s="106"/>
      <c r="E72" s="106"/>
      <c r="F72" s="106"/>
      <c r="G72" s="106"/>
      <c r="H72" s="106"/>
      <c r="I72" s="62"/>
      <c r="J72" s="111"/>
      <c r="K72" s="112"/>
      <c r="L72" s="3"/>
    </row>
    <row r="73" spans="1:12" ht="12.75" customHeight="1" x14ac:dyDescent="0.25">
      <c r="A73" s="57">
        <v>15</v>
      </c>
      <c r="B73" s="106" t="s">
        <v>133</v>
      </c>
      <c r="C73" s="106"/>
      <c r="D73" s="106"/>
      <c r="E73" s="106"/>
      <c r="F73" s="106"/>
      <c r="G73" s="106"/>
      <c r="H73" s="106"/>
      <c r="I73" s="62"/>
      <c r="J73" s="107"/>
      <c r="K73" s="107"/>
      <c r="L73" s="3"/>
    </row>
    <row r="74" spans="1:12" ht="12.75" customHeight="1" x14ac:dyDescent="0.25">
      <c r="A74" s="58">
        <v>16</v>
      </c>
      <c r="B74" s="106" t="s">
        <v>135</v>
      </c>
      <c r="C74" s="106"/>
      <c r="D74" s="106"/>
      <c r="E74" s="106"/>
      <c r="F74" s="106"/>
      <c r="G74" s="106"/>
      <c r="H74" s="106"/>
      <c r="I74" s="62"/>
      <c r="J74" s="107"/>
      <c r="K74" s="107"/>
      <c r="L74" s="3"/>
    </row>
    <row r="75" spans="1:12" ht="12.75" customHeight="1" x14ac:dyDescent="0.25">
      <c r="A75" s="57">
        <v>17</v>
      </c>
      <c r="B75" s="106" t="s">
        <v>136</v>
      </c>
      <c r="C75" s="106"/>
      <c r="D75" s="106"/>
      <c r="E75" s="106"/>
      <c r="F75" s="106"/>
      <c r="G75" s="106"/>
      <c r="H75" s="106"/>
      <c r="I75" s="62"/>
      <c r="J75" s="107"/>
      <c r="K75" s="107"/>
      <c r="L75" s="3"/>
    </row>
    <row r="76" spans="1:12" ht="30" customHeight="1" x14ac:dyDescent="0.25">
      <c r="A76" s="57">
        <v>18</v>
      </c>
      <c r="B76" s="106" t="s">
        <v>137</v>
      </c>
      <c r="C76" s="106"/>
      <c r="D76" s="106"/>
      <c r="E76" s="106"/>
      <c r="F76" s="106"/>
      <c r="G76" s="106"/>
      <c r="H76" s="106"/>
      <c r="I76" s="62"/>
      <c r="J76" s="107"/>
      <c r="K76" s="107"/>
      <c r="L76" s="3"/>
    </row>
    <row r="77" spans="1:12" ht="29.25" customHeight="1" x14ac:dyDescent="0.25">
      <c r="A77" s="58">
        <v>19</v>
      </c>
      <c r="B77" s="106" t="s">
        <v>138</v>
      </c>
      <c r="C77" s="106"/>
      <c r="D77" s="106"/>
      <c r="E77" s="106"/>
      <c r="F77" s="106"/>
      <c r="G77" s="106"/>
      <c r="H77" s="106"/>
      <c r="I77" s="62"/>
      <c r="J77" s="107"/>
      <c r="K77" s="107"/>
      <c r="L77" s="3"/>
    </row>
    <row r="78" spans="1:12" s="55" customFormat="1" ht="16.5" customHeight="1" x14ac:dyDescent="0.25">
      <c r="A78" s="57">
        <v>20</v>
      </c>
      <c r="B78" s="106" t="s">
        <v>141</v>
      </c>
      <c r="C78" s="106"/>
      <c r="D78" s="106"/>
      <c r="E78" s="106"/>
      <c r="F78" s="106"/>
      <c r="G78" s="106"/>
      <c r="H78" s="106"/>
      <c r="I78" s="63"/>
      <c r="J78" s="111"/>
      <c r="K78" s="112"/>
      <c r="L78" s="22"/>
    </row>
    <row r="79" spans="1:12" s="55" customFormat="1" ht="94.5" customHeight="1" x14ac:dyDescent="0.25">
      <c r="A79" s="57">
        <v>21</v>
      </c>
      <c r="B79" s="131" t="s">
        <v>139</v>
      </c>
      <c r="C79" s="132"/>
      <c r="D79" s="132"/>
      <c r="E79" s="132"/>
      <c r="F79" s="132"/>
      <c r="G79" s="132"/>
      <c r="H79" s="133"/>
      <c r="I79" s="59"/>
      <c r="J79" s="60"/>
      <c r="K79" s="61"/>
      <c r="L79" s="22"/>
    </row>
    <row r="80" spans="1:12" ht="12.75" customHeight="1" x14ac:dyDescent="0.2">
      <c r="A80" s="128" t="s">
        <v>41</v>
      </c>
      <c r="B80" s="129"/>
      <c r="C80" s="129"/>
      <c r="D80" s="129"/>
      <c r="E80" s="129"/>
      <c r="F80" s="129"/>
      <c r="G80" s="129"/>
      <c r="H80" s="130"/>
      <c r="I80" s="56">
        <v>67765.73</v>
      </c>
      <c r="J80" s="110" t="s">
        <v>51</v>
      </c>
      <c r="K80" s="110"/>
      <c r="L80" s="3"/>
    </row>
    <row r="81" spans="1:11" x14ac:dyDescent="0.2">
      <c r="G81" s="24"/>
    </row>
    <row r="82" spans="1:11" x14ac:dyDescent="0.2">
      <c r="A82" s="16" t="s">
        <v>52</v>
      </c>
    </row>
    <row r="83" spans="1:11" ht="36" customHeight="1" x14ac:dyDescent="0.2">
      <c r="A83" s="140" t="s">
        <v>53</v>
      </c>
      <c r="B83" s="140"/>
      <c r="C83" s="140"/>
      <c r="D83" s="19" t="s">
        <v>17</v>
      </c>
      <c r="E83" s="25" t="s">
        <v>54</v>
      </c>
      <c r="F83" s="26" t="s">
        <v>55</v>
      </c>
      <c r="G83" s="19" t="s">
        <v>56</v>
      </c>
      <c r="H83" s="26" t="s">
        <v>55</v>
      </c>
      <c r="I83" s="19" t="s">
        <v>57</v>
      </c>
      <c r="J83" s="27" t="s">
        <v>55</v>
      </c>
      <c r="K83" s="22"/>
    </row>
    <row r="84" spans="1:11" ht="12.75" customHeight="1" x14ac:dyDescent="0.2">
      <c r="A84" s="141" t="s">
        <v>58</v>
      </c>
      <c r="B84" s="141"/>
      <c r="C84" s="141"/>
      <c r="D84" s="21">
        <v>27</v>
      </c>
      <c r="E84" s="21">
        <v>37</v>
      </c>
      <c r="F84" s="28">
        <f>E84/D84*100</f>
        <v>137.03703703703704</v>
      </c>
      <c r="G84" s="21"/>
      <c r="H84" s="28">
        <f>G84/D84*100</f>
        <v>0</v>
      </c>
      <c r="I84" s="21">
        <v>0</v>
      </c>
      <c r="J84" s="21">
        <f>I84/D84*100</f>
        <v>0</v>
      </c>
      <c r="K84" s="3"/>
    </row>
    <row r="86" spans="1:11" x14ac:dyDescent="0.2">
      <c r="A86" s="16" t="s">
        <v>59</v>
      </c>
      <c r="H86" s="29" t="s">
        <v>60</v>
      </c>
    </row>
    <row r="88" spans="1:11" ht="38.25" customHeight="1" x14ac:dyDescent="0.2">
      <c r="A88" s="13" t="s">
        <v>61</v>
      </c>
      <c r="B88" s="14" t="s">
        <v>62</v>
      </c>
      <c r="C88" s="14" t="s">
        <v>63</v>
      </c>
      <c r="D88" s="14" t="s">
        <v>64</v>
      </c>
      <c r="E88" s="22"/>
      <c r="G88" s="135" t="s">
        <v>65</v>
      </c>
      <c r="H88" s="135"/>
      <c r="I88" s="135"/>
      <c r="J88" s="134" t="s">
        <v>66</v>
      </c>
      <c r="K88" s="134"/>
    </row>
    <row r="89" spans="1:11" ht="12.75" customHeight="1" x14ac:dyDescent="0.2">
      <c r="A89" s="13" t="s">
        <v>67</v>
      </c>
      <c r="B89" s="13"/>
      <c r="C89" s="13"/>
      <c r="D89" s="13"/>
      <c r="E89" s="3"/>
      <c r="G89" s="108" t="s">
        <v>68</v>
      </c>
      <c r="H89" s="108"/>
      <c r="I89" s="108"/>
      <c r="J89" s="136"/>
      <c r="K89" s="136"/>
    </row>
    <row r="90" spans="1:11" x14ac:dyDescent="0.2">
      <c r="A90" s="13" t="s">
        <v>69</v>
      </c>
      <c r="B90" s="13"/>
      <c r="C90" s="13"/>
      <c r="D90" s="13"/>
      <c r="E90" s="3"/>
      <c r="G90" s="108"/>
      <c r="H90" s="108"/>
      <c r="I90" s="108"/>
      <c r="J90" s="136"/>
      <c r="K90" s="136"/>
    </row>
    <row r="91" spans="1:11" x14ac:dyDescent="0.2">
      <c r="A91" s="13" t="s">
        <v>70</v>
      </c>
      <c r="B91" s="13"/>
      <c r="C91" s="13"/>
      <c r="D91" s="13"/>
      <c r="E91" s="30"/>
      <c r="F91" s="3"/>
      <c r="G91" s="108"/>
      <c r="H91" s="108"/>
      <c r="I91" s="108"/>
      <c r="J91" s="136"/>
      <c r="K91" s="136"/>
    </row>
    <row r="92" spans="1:11" ht="12.75" customHeight="1" x14ac:dyDescent="0.2">
      <c r="A92" s="13" t="s">
        <v>71</v>
      </c>
      <c r="B92" s="13"/>
      <c r="C92" s="13"/>
      <c r="D92" s="13"/>
      <c r="E92" s="3"/>
      <c r="G92" s="108" t="s">
        <v>72</v>
      </c>
      <c r="H92" s="108"/>
      <c r="I92" s="108"/>
      <c r="J92" s="136"/>
      <c r="K92" s="136"/>
    </row>
    <row r="93" spans="1:11" x14ac:dyDescent="0.2">
      <c r="A93" s="13" t="s">
        <v>73</v>
      </c>
      <c r="B93" s="13"/>
      <c r="C93" s="13"/>
      <c r="D93" s="31"/>
      <c r="E93" s="3"/>
      <c r="G93" s="108"/>
      <c r="H93" s="108"/>
      <c r="I93" s="108"/>
      <c r="J93" s="136"/>
      <c r="K93" s="136"/>
    </row>
    <row r="94" spans="1:11" x14ac:dyDescent="0.2">
      <c r="A94" s="13" t="s">
        <v>74</v>
      </c>
      <c r="B94" s="13"/>
      <c r="C94" s="13"/>
      <c r="D94" s="13"/>
      <c r="E94" s="3"/>
      <c r="G94" s="108"/>
      <c r="H94" s="108"/>
      <c r="I94" s="108"/>
      <c r="J94" s="136"/>
      <c r="K94" s="136"/>
    </row>
    <row r="95" spans="1:11" ht="12.75" customHeight="1" x14ac:dyDescent="0.2">
      <c r="A95" s="13" t="s">
        <v>75</v>
      </c>
      <c r="B95" s="13"/>
      <c r="C95" s="13"/>
      <c r="D95" s="13"/>
      <c r="E95" s="3"/>
      <c r="G95" s="108" t="s">
        <v>76</v>
      </c>
      <c r="H95" s="108"/>
      <c r="I95" s="108"/>
      <c r="J95" s="136"/>
      <c r="K95" s="136"/>
    </row>
    <row r="96" spans="1:11" x14ac:dyDescent="0.2">
      <c r="A96" s="13" t="s">
        <v>77</v>
      </c>
      <c r="B96" s="13"/>
      <c r="C96" s="13"/>
      <c r="D96" s="13"/>
      <c r="E96" s="3"/>
      <c r="G96" s="108"/>
      <c r="H96" s="108"/>
      <c r="I96" s="108"/>
      <c r="J96" s="136"/>
      <c r="K96" s="136"/>
    </row>
    <row r="97" spans="1:11" x14ac:dyDescent="0.2">
      <c r="A97" s="13" t="s">
        <v>78</v>
      </c>
      <c r="B97" s="13"/>
      <c r="C97" s="13"/>
      <c r="D97" s="13"/>
      <c r="E97" s="3"/>
      <c r="G97" s="108"/>
      <c r="H97" s="108"/>
      <c r="I97" s="108"/>
      <c r="J97" s="136"/>
      <c r="K97" s="136"/>
    </row>
    <row r="98" spans="1:11" ht="12.75" customHeight="1" x14ac:dyDescent="0.2">
      <c r="A98" s="13" t="s">
        <v>79</v>
      </c>
      <c r="B98" s="13">
        <f>32.31+3.47</f>
        <v>35.78</v>
      </c>
      <c r="C98" s="13">
        <v>202</v>
      </c>
      <c r="D98" s="13">
        <v>241</v>
      </c>
      <c r="E98" s="3"/>
      <c r="G98" s="108" t="s">
        <v>80</v>
      </c>
      <c r="H98" s="108"/>
      <c r="I98" s="108"/>
      <c r="J98" s="136"/>
      <c r="K98" s="136"/>
    </row>
    <row r="99" spans="1:11" x14ac:dyDescent="0.2">
      <c r="A99" s="13" t="s">
        <v>81</v>
      </c>
      <c r="B99" s="13">
        <f>32.13+4.48</f>
        <v>36.61</v>
      </c>
      <c r="C99" s="13">
        <v>216</v>
      </c>
      <c r="D99" s="13">
        <v>183</v>
      </c>
      <c r="E99" s="3"/>
      <c r="G99" s="108"/>
      <c r="H99" s="108"/>
      <c r="I99" s="108"/>
      <c r="J99" s="136"/>
      <c r="K99" s="136"/>
    </row>
    <row r="100" spans="1:11" x14ac:dyDescent="0.2">
      <c r="A100" s="13" t="s">
        <v>82</v>
      </c>
      <c r="B100" s="13">
        <f>32.13+4.22</f>
        <v>36.35</v>
      </c>
      <c r="C100" s="13">
        <v>229</v>
      </c>
      <c r="D100" s="13">
        <v>185</v>
      </c>
      <c r="E100" s="3"/>
      <c r="G100" s="108"/>
      <c r="H100" s="108"/>
      <c r="I100" s="108"/>
      <c r="J100" s="136"/>
      <c r="K100" s="136"/>
    </row>
    <row r="101" spans="1:11" ht="12.75" customHeight="1" x14ac:dyDescent="0.2">
      <c r="A101" s="32" t="s">
        <v>83</v>
      </c>
      <c r="B101" s="13">
        <f>SUM(B89:B100)</f>
        <v>108.74000000000001</v>
      </c>
      <c r="C101" s="13">
        <f>SUM(C89:C100)</f>
        <v>647</v>
      </c>
      <c r="D101" s="13">
        <f>SUM(D89:D100)</f>
        <v>609</v>
      </c>
      <c r="G101" s="108" t="s">
        <v>84</v>
      </c>
      <c r="H101" s="108"/>
      <c r="I101" s="108"/>
      <c r="J101" s="136"/>
      <c r="K101" s="136"/>
    </row>
    <row r="102" spans="1:11" x14ac:dyDescent="0.2">
      <c r="G102" s="108"/>
      <c r="H102" s="108"/>
      <c r="I102" s="108"/>
      <c r="J102" s="136"/>
      <c r="K102" s="136"/>
    </row>
    <row r="103" spans="1:11" x14ac:dyDescent="0.2">
      <c r="G103" s="108"/>
      <c r="H103" s="108"/>
      <c r="I103" s="108"/>
      <c r="J103" s="136"/>
      <c r="K103" s="136"/>
    </row>
    <row r="104" spans="1:11" ht="12.75" customHeight="1" x14ac:dyDescent="0.2">
      <c r="G104" s="108" t="s">
        <v>85</v>
      </c>
      <c r="H104" s="108"/>
      <c r="I104" s="108"/>
      <c r="J104" s="136"/>
      <c r="K104" s="136"/>
    </row>
    <row r="105" spans="1:11" x14ac:dyDescent="0.2">
      <c r="G105" s="108"/>
      <c r="H105" s="108"/>
      <c r="I105" s="108"/>
      <c r="J105" s="136"/>
      <c r="K105" s="136"/>
    </row>
    <row r="106" spans="1:11" x14ac:dyDescent="0.2">
      <c r="G106" s="108"/>
      <c r="H106" s="108"/>
      <c r="I106" s="108"/>
      <c r="J106" s="136"/>
      <c r="K106" s="136"/>
    </row>
    <row r="107" spans="1:11" x14ac:dyDescent="0.2">
      <c r="G107" s="137" t="s">
        <v>86</v>
      </c>
      <c r="H107" s="137"/>
      <c r="I107" s="137"/>
      <c r="J107" s="138"/>
      <c r="K107" s="138"/>
    </row>
    <row r="108" spans="1:11" x14ac:dyDescent="0.2">
      <c r="A108" s="33"/>
    </row>
    <row r="110" spans="1:11" x14ac:dyDescent="0.2">
      <c r="A110" s="33"/>
    </row>
    <row r="111" spans="1:11" ht="15" x14ac:dyDescent="0.2">
      <c r="A111" s="33"/>
      <c r="B111" s="34"/>
    </row>
    <row r="112" spans="1:11" x14ac:dyDescent="0.2">
      <c r="A112" s="33"/>
    </row>
    <row r="113" spans="1:1" x14ac:dyDescent="0.2">
      <c r="A113" s="33"/>
    </row>
    <row r="114" spans="1:1" x14ac:dyDescent="0.2">
      <c r="A114" s="33"/>
    </row>
    <row r="115" spans="1:1" x14ac:dyDescent="0.2">
      <c r="A115" s="33"/>
    </row>
    <row r="116" spans="1:1" x14ac:dyDescent="0.2">
      <c r="A116" s="33"/>
    </row>
    <row r="117" spans="1:1" x14ac:dyDescent="0.2">
      <c r="A117" s="33"/>
    </row>
    <row r="118" spans="1:1" x14ac:dyDescent="0.2">
      <c r="A118" s="33"/>
    </row>
    <row r="119" spans="1:1" x14ac:dyDescent="0.2">
      <c r="A119" s="33"/>
    </row>
    <row r="120" spans="1:1" x14ac:dyDescent="0.2">
      <c r="A120" s="33"/>
    </row>
  </sheetData>
  <sheetProtection selectLockedCells="1" selectUnlockedCells="1"/>
  <mergeCells count="132">
    <mergeCell ref="A57:A58"/>
    <mergeCell ref="B60:H60"/>
    <mergeCell ref="B61:H61"/>
    <mergeCell ref="B62:H62"/>
    <mergeCell ref="B63:H63"/>
    <mergeCell ref="B64:H64"/>
    <mergeCell ref="B65:H65"/>
    <mergeCell ref="J92:K94"/>
    <mergeCell ref="A83:C83"/>
    <mergeCell ref="A84:C84"/>
    <mergeCell ref="J63:K63"/>
    <mergeCell ref="B66:H66"/>
    <mergeCell ref="J66:K66"/>
    <mergeCell ref="B68:H68"/>
    <mergeCell ref="J70:K70"/>
    <mergeCell ref="B69:H69"/>
    <mergeCell ref="J69:K69"/>
    <mergeCell ref="B70:H70"/>
    <mergeCell ref="G92:I94"/>
    <mergeCell ref="J64:K64"/>
    <mergeCell ref="J77:K77"/>
    <mergeCell ref="J65:K65"/>
    <mergeCell ref="J71:K71"/>
    <mergeCell ref="J72:K72"/>
    <mergeCell ref="J88:K88"/>
    <mergeCell ref="G88:I88"/>
    <mergeCell ref="G89:I91"/>
    <mergeCell ref="J89:K91"/>
    <mergeCell ref="G107:I107"/>
    <mergeCell ref="J107:K107"/>
    <mergeCell ref="G101:I103"/>
    <mergeCell ref="J101:K103"/>
    <mergeCell ref="G104:I106"/>
    <mergeCell ref="J104:K106"/>
    <mergeCell ref="G95:I97"/>
    <mergeCell ref="J95:K97"/>
    <mergeCell ref="G98:I100"/>
    <mergeCell ref="J98:K100"/>
    <mergeCell ref="J19:J35"/>
    <mergeCell ref="J60:K60"/>
    <mergeCell ref="J62:K62"/>
    <mergeCell ref="I57:I58"/>
    <mergeCell ref="J67:K67"/>
    <mergeCell ref="B53:E53"/>
    <mergeCell ref="F53:H53"/>
    <mergeCell ref="B57:H58"/>
    <mergeCell ref="B59:H59"/>
    <mergeCell ref="J57:K58"/>
    <mergeCell ref="J59:K59"/>
    <mergeCell ref="J61:K61"/>
    <mergeCell ref="B43:G43"/>
    <mergeCell ref="B30:G30"/>
    <mergeCell ref="B36:G36"/>
    <mergeCell ref="B31:G31"/>
    <mergeCell ref="B32:G32"/>
    <mergeCell ref="B37:G37"/>
    <mergeCell ref="B38:G38"/>
    <mergeCell ref="B39:G39"/>
    <mergeCell ref="B41:G41"/>
    <mergeCell ref="B42:G42"/>
    <mergeCell ref="B27:G27"/>
    <mergeCell ref="J73:K73"/>
    <mergeCell ref="J74:K74"/>
    <mergeCell ref="J80:K80"/>
    <mergeCell ref="J76:K76"/>
    <mergeCell ref="J75:K75"/>
    <mergeCell ref="J78:K78"/>
    <mergeCell ref="B73:H73"/>
    <mergeCell ref="B74:H74"/>
    <mergeCell ref="B75:H75"/>
    <mergeCell ref="A80:H80"/>
    <mergeCell ref="B76:H76"/>
    <mergeCell ref="B77:H77"/>
    <mergeCell ref="B79:H79"/>
    <mergeCell ref="B78:H78"/>
    <mergeCell ref="B71:H71"/>
    <mergeCell ref="B72:H72"/>
    <mergeCell ref="J68:K68"/>
    <mergeCell ref="B54:E54"/>
    <mergeCell ref="F54:H54"/>
    <mergeCell ref="B48:E48"/>
    <mergeCell ref="F48:H48"/>
    <mergeCell ref="B49:E49"/>
    <mergeCell ref="F49:H49"/>
    <mergeCell ref="B50:E50"/>
    <mergeCell ref="F50:H50"/>
    <mergeCell ref="B52:E52"/>
    <mergeCell ref="F52:H52"/>
    <mergeCell ref="B51:E51"/>
    <mergeCell ref="F51:H51"/>
    <mergeCell ref="B67:H67"/>
    <mergeCell ref="H7:I7"/>
    <mergeCell ref="A8:F8"/>
    <mergeCell ref="H8:I8"/>
    <mergeCell ref="A9:F9"/>
    <mergeCell ref="H9:I9"/>
    <mergeCell ref="A1:K1"/>
    <mergeCell ref="A2:K2"/>
    <mergeCell ref="A3:K3"/>
    <mergeCell ref="B5:D6"/>
    <mergeCell ref="H5:I5"/>
    <mergeCell ref="H6:I6"/>
    <mergeCell ref="A10:F10"/>
    <mergeCell ref="H10:I10"/>
    <mergeCell ref="B19:G19"/>
    <mergeCell ref="B40:G40"/>
    <mergeCell ref="A12:F12"/>
    <mergeCell ref="H12:I12"/>
    <mergeCell ref="B18:G18"/>
    <mergeCell ref="A11:F11"/>
    <mergeCell ref="H11:I11"/>
    <mergeCell ref="B25:G25"/>
    <mergeCell ref="B26:G26"/>
    <mergeCell ref="B20:G20"/>
    <mergeCell ref="B21:G21"/>
    <mergeCell ref="B22:G22"/>
    <mergeCell ref="B23:G23"/>
    <mergeCell ref="B24:G24"/>
    <mergeCell ref="A13:F15"/>
    <mergeCell ref="H13:I13"/>
    <mergeCell ref="H14:I14"/>
    <mergeCell ref="H15:I15"/>
    <mergeCell ref="I19:I35"/>
    <mergeCell ref="B47:E47"/>
    <mergeCell ref="F47:H47"/>
    <mergeCell ref="B33:G33"/>
    <mergeCell ref="B34:G34"/>
    <mergeCell ref="B35:G35"/>
    <mergeCell ref="H19:H35"/>
    <mergeCell ref="B28:G28"/>
    <mergeCell ref="B29:G29"/>
    <mergeCell ref="A44:G44"/>
  </mergeCells>
  <phoneticPr fontId="29" type="noConversion"/>
  <hyperlinks>
    <hyperlink ref="A12" r:id="rId1"/>
  </hyperlinks>
  <pageMargins left="0.39374999999999999" right="0.39374999999999999" top="0.39374999999999999" bottom="0.39374999999999999" header="0.51180555555555551" footer="0.51180555555555551"/>
  <pageSetup paperSize="9" scale="64" firstPageNumber="0" orientation="portrait" horizontalDpi="300" verticalDpi="300" r:id="rId2"/>
  <headerFooter alignWithMargins="0"/>
  <rowBreaks count="1" manualBreakCount="1">
    <brk id="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д6</vt:lpstr>
      <vt:lpstr>д6!Область_печати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cp:lastPrinted>2013-10-16T04:51:59Z</cp:lastPrinted>
  <dcterms:created xsi:type="dcterms:W3CDTF">2013-09-30T09:11:57Z</dcterms:created>
  <dcterms:modified xsi:type="dcterms:W3CDTF">2013-10-18T05:01:34Z</dcterms:modified>
</cp:coreProperties>
</file>