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25" windowWidth="12390" windowHeight="8190" activeTab="0"/>
  </bookViews>
  <sheets>
    <sheet name="д4 2014" sheetId="1" r:id="rId1"/>
    <sheet name="д4 2013" sheetId="2" r:id="rId2"/>
  </sheets>
  <definedNames>
    <definedName name="_xlnm.Print_Area" localSheetId="0">'д4 2014'!$A$1:$K$123</definedName>
  </definedNames>
  <calcPr fullCalcOnLoad="1"/>
</workbook>
</file>

<file path=xl/sharedStrings.xml><?xml version="1.0" encoding="utf-8"?>
<sst xmlns="http://schemas.openxmlformats.org/spreadsheetml/2006/main" count="367" uniqueCount="202">
  <si>
    <t>Отчет</t>
  </si>
  <si>
    <t>№</t>
  </si>
  <si>
    <t xml:space="preserve">Наименование: </t>
  </si>
  <si>
    <t>Ед. измер.</t>
  </si>
  <si>
    <t>Количество</t>
  </si>
  <si>
    <t>Площадь помещений собственников МКД, в т.ч.</t>
  </si>
  <si>
    <t>кв.м.</t>
  </si>
  <si>
    <t xml:space="preserve">    площадь жилых помещении</t>
  </si>
  <si>
    <t xml:space="preserve">    площадь нежилых помещении</t>
  </si>
  <si>
    <t xml:space="preserve">    площадь мест общего пользования</t>
  </si>
  <si>
    <t>кв.м</t>
  </si>
  <si>
    <t>Площадь дворового покрытия (асфальт)</t>
  </si>
  <si>
    <t>Площадь газона и грунта</t>
  </si>
  <si>
    <t>Тариф на содержание, ремонт и тех.обслуживание</t>
  </si>
  <si>
    <t>Количество подъездов</t>
  </si>
  <si>
    <t>шт.</t>
  </si>
  <si>
    <t>Количество квартир</t>
  </si>
  <si>
    <t>Количество этажей</t>
  </si>
  <si>
    <t>Наименование услуги</t>
  </si>
  <si>
    <t>Начислено</t>
  </si>
  <si>
    <t xml:space="preserve">Услуги по санитарному содержанию МКД: </t>
  </si>
  <si>
    <t xml:space="preserve">     уборка подъездов</t>
  </si>
  <si>
    <t xml:space="preserve">     содержание и ремонт  мусоропровода</t>
  </si>
  <si>
    <t xml:space="preserve">     уборка земельного участка</t>
  </si>
  <si>
    <t xml:space="preserve">     вывоз  мусора</t>
  </si>
  <si>
    <t xml:space="preserve">     дератизация и дезинсекция</t>
  </si>
  <si>
    <t>Содержание и ремонт конструктивных элементов</t>
  </si>
  <si>
    <t>Содержание и ремонт внутридомовых инженерных систем</t>
  </si>
  <si>
    <t>Аварийно-диспетчерское обслуживание</t>
  </si>
  <si>
    <t>Коммунальные услуги</t>
  </si>
  <si>
    <t>Горячее водоснабжение и отопление</t>
  </si>
  <si>
    <t>Водоснабжение и водоотведение</t>
  </si>
  <si>
    <t>Газоснабжение</t>
  </si>
  <si>
    <t>Электроэнергия</t>
  </si>
  <si>
    <t>Текущий ремонт</t>
  </si>
  <si>
    <t>ИТОГО</t>
  </si>
  <si>
    <t>водоснабжение, водоотведение</t>
  </si>
  <si>
    <t>ООО "Вологодская сбытовая компания»</t>
  </si>
  <si>
    <t>электроснабжение</t>
  </si>
  <si>
    <t>теплоснабжение</t>
  </si>
  <si>
    <t>вывоз мусора</t>
  </si>
  <si>
    <t>Наименование</t>
  </si>
  <si>
    <t>Вид помещений</t>
  </si>
  <si>
    <t>Количество водосчетчиков</t>
  </si>
  <si>
    <t>%</t>
  </si>
  <si>
    <t>Количество электросчетчиков</t>
  </si>
  <si>
    <t>жилые помещения</t>
  </si>
  <si>
    <t>Месяц</t>
  </si>
  <si>
    <t>Тепловая энергия, Гкал</t>
  </si>
  <si>
    <t>Водоснабже-ние, мЗ</t>
  </si>
  <si>
    <t>Электроснабжение, к Вт</t>
  </si>
  <si>
    <t>Вид деятельности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</si>
  <si>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</si>
  <si>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</si>
  <si>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</si>
  <si>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</si>
  <si>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</si>
  <si>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</si>
  <si>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</si>
  <si>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</si>
  <si>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</si>
  <si>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</si>
  <si>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</si>
  <si>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</si>
  <si>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</si>
  <si>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Оформлено исковых заявлений в суды по взысканию задолженности</t>
  </si>
  <si>
    <t>ОГРН 1113536001105</t>
  </si>
  <si>
    <t>162612,Вологодская обл., г. Череповец, ул. Гоголя, д.54а</t>
  </si>
  <si>
    <t>8(8202) 24-74-58, 24-75-32;</t>
  </si>
  <si>
    <t>http://www.reformagkh.ru/mymanager/organization/7597650</t>
  </si>
  <si>
    <t>Режим работы: Пн-чт: 8.00-17.00  Пт 8.00-15.00  Сб.,Вс-выходной                                  Обед 12.00-12.45</t>
  </si>
  <si>
    <r>
      <t>Услуги по управлению МКД,</t>
    </r>
    <r>
      <rPr>
        <sz val="10"/>
        <rFont val="Arial Cyr"/>
        <family val="2"/>
      </rPr>
      <t xml:space="preserve">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  </r>
  </si>
  <si>
    <t>Содержание и ремонт общего имущества в МКД</t>
  </si>
  <si>
    <t>1.1.</t>
  </si>
  <si>
    <t>1.2.</t>
  </si>
  <si>
    <t>1.2.1</t>
  </si>
  <si>
    <t>1.2.2</t>
  </si>
  <si>
    <t>1.2.3</t>
  </si>
  <si>
    <t>1.2.4</t>
  </si>
  <si>
    <t>1.2.5</t>
  </si>
  <si>
    <t>1.3.</t>
  </si>
  <si>
    <t>1.4.</t>
  </si>
  <si>
    <t>1.5.</t>
  </si>
  <si>
    <t>1.6.</t>
  </si>
  <si>
    <t>2.1.</t>
  </si>
  <si>
    <t>2.2.</t>
  </si>
  <si>
    <t>2.3.</t>
  </si>
  <si>
    <t>2.4.</t>
  </si>
  <si>
    <t xml:space="preserve">Водоснабжение </t>
  </si>
  <si>
    <t>Водоотведение</t>
  </si>
  <si>
    <t>Теплоснабжение</t>
  </si>
  <si>
    <t>Подогрев воды</t>
  </si>
  <si>
    <t>2.5.</t>
  </si>
  <si>
    <t>ООО «Районный жилищник»</t>
  </si>
  <si>
    <t>ООО "Аникор +"</t>
  </si>
  <si>
    <t>ООО "Профилактика+"</t>
  </si>
  <si>
    <t>дератизация, дессинизация</t>
  </si>
  <si>
    <t>ИНН</t>
  </si>
  <si>
    <t>КПП</t>
  </si>
  <si>
    <t>Вид услуги по договору</t>
  </si>
  <si>
    <t>Уборка придомовой территории</t>
  </si>
  <si>
    <t>Вывоз ТБО</t>
  </si>
  <si>
    <t>Вывоз КГМ</t>
  </si>
  <si>
    <t>Дератизация</t>
  </si>
  <si>
    <t>2</t>
  </si>
  <si>
    <t>Освещение мест общего пользования</t>
  </si>
  <si>
    <t>Замена электроламп</t>
  </si>
  <si>
    <t>Очистка кровли и козырьков над подъездами от наледи и снега</t>
  </si>
  <si>
    <t>Подключение системы отопления, регулировка, спуск воздуха</t>
  </si>
  <si>
    <t>Осмотр в соответствии с графиком технического состгяния строительных конструкций дома, устранение мелких неисправностей, работа по заявкам населения</t>
  </si>
  <si>
    <t>Осмотр в соответствии с графиком технического состгяния внутридомовых инженерных сетей, устранение мелких неисправностей, работа по заявкам населения</t>
  </si>
  <si>
    <t>Услуги по управлению МКД,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</si>
  <si>
    <t>Уборка подъездов</t>
  </si>
  <si>
    <t>Установка пружин на двери в подъездах</t>
  </si>
  <si>
    <t>ООО "Череповецкие водохозяйственные системы"</t>
  </si>
  <si>
    <t>Продувка стояков</t>
  </si>
  <si>
    <t>Снятие показаний электросчетчиков</t>
  </si>
  <si>
    <t>Ремонт выключателей</t>
  </si>
  <si>
    <t>Чистка канализации</t>
  </si>
  <si>
    <t>по адресу с. Мякса ул. 70 лет Октября, д.4</t>
  </si>
  <si>
    <t>Обследование кровли</t>
  </si>
  <si>
    <t>Замена и ремонт кранов</t>
  </si>
  <si>
    <t>Ревизия системы отопления</t>
  </si>
  <si>
    <t>Промывка системы отопления дома</t>
  </si>
  <si>
    <t>Найм</t>
  </si>
  <si>
    <t xml:space="preserve">Начислено </t>
  </si>
  <si>
    <t>Оплачено</t>
  </si>
  <si>
    <t xml:space="preserve">Сумма выполненных работ </t>
  </si>
  <si>
    <t>2.6.</t>
  </si>
  <si>
    <t>по выполнению договора управления в многоквартирном доме за 2014 г.</t>
  </si>
  <si>
    <t>руб/м2 в мес.              до 31.01.14                        с 01.02.14</t>
  </si>
  <si>
    <t>15,08                 17,58</t>
  </si>
  <si>
    <t xml:space="preserve">Задолженность перед Управляющей компанией на 01.01.2014г. (рублей):   </t>
  </si>
  <si>
    <r>
      <t xml:space="preserve">          </t>
    </r>
    <r>
      <rPr>
        <b/>
        <sz val="10"/>
        <rFont val="Arial Cyr"/>
        <family val="2"/>
      </rPr>
      <t>Процент сбора</t>
    </r>
  </si>
  <si>
    <t>ООО "АкваЛайн"</t>
  </si>
  <si>
    <t>Остаток средств на доме на 01.01.2014г.</t>
  </si>
  <si>
    <t>По оплате от населения:</t>
  </si>
  <si>
    <t>Долг за содержание и ремонт на 01.01.14</t>
  </si>
  <si>
    <t>Остаток средств на доме на 2015г.</t>
  </si>
  <si>
    <t>Задолженность на 31.12.2014</t>
  </si>
  <si>
    <t>Ремонт мягкой кровли</t>
  </si>
  <si>
    <t>Замена труб водоснабжения</t>
  </si>
  <si>
    <t>Ремонт электропроводки</t>
  </si>
  <si>
    <t>1. Отчет о начислении и оплате жилищно-коммунальных услуг</t>
  </si>
  <si>
    <r>
      <t xml:space="preserve">          </t>
    </r>
    <r>
      <rPr>
        <b/>
        <sz val="10"/>
        <rFont val="Arial Cyr"/>
        <family val="2"/>
      </rPr>
      <t>Задолженность перед Управляющей компанией на 31.12.13г.</t>
    </r>
  </si>
  <si>
    <t>2. Поставщики коммунальных услуг</t>
  </si>
  <si>
    <t>3. Перечень текущих работ по техобслуживанию дома:</t>
  </si>
  <si>
    <t>4. Помещения с индивидуальными приборами учета</t>
  </si>
  <si>
    <t>5. Расход энергоресурсов по дому за 2014 год.</t>
  </si>
  <si>
    <t>6.Работа по снижению дебиторской задолженности</t>
  </si>
  <si>
    <t>7. Отчет по управлению МКД за 2014г. - по статье за Содержание и ремонт</t>
  </si>
  <si>
    <t>Кол-во</t>
  </si>
  <si>
    <t>Сумма</t>
  </si>
  <si>
    <t>Затраты за 2014 г.</t>
  </si>
  <si>
    <t>сумма, руб.</t>
  </si>
  <si>
    <t>Вывоз и захоронение ТБО и КГМ</t>
  </si>
  <si>
    <t>Зарплата, вкл. НДФЛ</t>
  </si>
  <si>
    <t>Страховые взносы</t>
  </si>
  <si>
    <t>Сервисное обслуживание кассы</t>
  </si>
  <si>
    <t>Материалы</t>
  </si>
  <si>
    <t>Транспортные расходы</t>
  </si>
  <si>
    <t>Прочие  расходы (аренда, услуги банка, почты, связь, програмное обеспечение, обсл. оргтехники, канцтовары, сопровождение 1С, тепло- электроснабжение)</t>
  </si>
  <si>
    <t>Налог УСН</t>
  </si>
  <si>
    <t>Итого затраты по Техобслуживанию ж/ф :</t>
  </si>
  <si>
    <t>Ремонт кровли</t>
  </si>
  <si>
    <t>по выполнению договора управления в многоквартирном доме в период с 01.01.13 по 31.12.13 г.</t>
  </si>
  <si>
    <t>руб/м2 в мес.</t>
  </si>
  <si>
    <t xml:space="preserve">Задолженность перед Управляющей компанией на 01.01.2013г. (рублей):   </t>
  </si>
  <si>
    <t>Собрано</t>
  </si>
  <si>
    <t>Задолженность</t>
  </si>
  <si>
    <t>Примечание</t>
  </si>
  <si>
    <t>Содержание и ремонт внутридомового газового оборудования</t>
  </si>
  <si>
    <t>1.7.</t>
  </si>
  <si>
    <t xml:space="preserve">ПРОЦЕНТ СБОРА </t>
  </si>
  <si>
    <t>Поставщики коммунальных услуг</t>
  </si>
  <si>
    <t>ООО "Исток"</t>
  </si>
  <si>
    <t>ОАО «Череповецгаз»</t>
  </si>
  <si>
    <t>обслуживание ВДГО</t>
  </si>
  <si>
    <t>ООО "Югское"</t>
  </si>
  <si>
    <t>2. Перечень текущих ремонтов, выполненных на доме</t>
  </si>
  <si>
    <t xml:space="preserve">Сумма
   (руб)
</t>
  </si>
  <si>
    <t>Обслуживание внутридомового газового оборудования</t>
  </si>
  <si>
    <t>Замена оконных рам и остекление</t>
  </si>
  <si>
    <t>Замена электросчетчиков и пломбировка</t>
  </si>
  <si>
    <t>Ремонт стояка горячей воды</t>
  </si>
  <si>
    <t>Ремонт стояка холодной воды</t>
  </si>
  <si>
    <t>-</t>
  </si>
  <si>
    <t>Помещения с индивидуальными приборами учета</t>
  </si>
  <si>
    <t>количество газосчетчиков</t>
  </si>
  <si>
    <t>Расход энергоресурсов по дому за 2013 год.</t>
  </si>
  <si>
    <t>Работа по снижению дебиторской задолженности</t>
  </si>
  <si>
    <t>Кол-во квартир/помещений/человек</t>
  </si>
  <si>
    <t>Подлежащие отключению от электроэнергии и горячего водоснабжения  за неуплату жилищно-коммунальных услуг</t>
  </si>
  <si>
    <t>Номера квартир, отключенных от электроэнергии и горячего водоснабжения в 2013 году</t>
  </si>
  <si>
    <t>Количество человек приглашенных на комиссии до 31.01.2013</t>
  </si>
  <si>
    <t>Заявлений по незаконно проживающим гражданам или несоответствующих действительности проживающим</t>
  </si>
  <si>
    <t>Уведомления выданные должникам</t>
  </si>
  <si>
    <t>Гарантийные обязательства</t>
  </si>
  <si>
    <t>Отчет по управлению МКД за 2013г. - по статье за Содержание и ремонт</t>
  </si>
  <si>
    <t>Остаток средств на доме на 01.01.2013г.</t>
  </si>
  <si>
    <t>Остаток средств на доме на 2014г.</t>
  </si>
  <si>
    <t>Директор ______________________/Луценко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</si>
</sst>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2" fillId="0" borderId="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0" fillId="25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0" xfId="0" applyFont="1" applyAlignment="1">
      <alignment/>
    </xf>
    <xf numFmtId="164" fontId="32" fillId="0" borderId="11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16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0" fontId="0" fillId="0" borderId="11" xfId="0" applyBorder="1" applyAlignment="1">
      <alignment horizontal="left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4" fillId="0" borderId="11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24" fillId="0" borderId="17" xfId="61" applyFont="1" applyFill="1" applyBorder="1" applyAlignment="1" applyProtection="1">
      <alignment horizontal="center" vertical="center"/>
      <protection/>
    </xf>
    <xf numFmtId="164" fontId="0" fillId="0" borderId="17" xfId="61" applyFont="1" applyFill="1" applyBorder="1" applyAlignment="1" applyProtection="1">
      <alignment horizontal="center" vertical="center"/>
      <protection/>
    </xf>
    <xf numFmtId="164" fontId="24" fillId="0" borderId="11" xfId="61" applyFont="1" applyFill="1" applyBorder="1" applyAlignment="1" applyProtection="1">
      <alignment horizontal="center"/>
      <protection/>
    </xf>
    <xf numFmtId="164" fontId="24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24" fillId="0" borderId="15" xfId="0" applyNumberFormat="1" applyFont="1" applyBorder="1" applyAlignment="1">
      <alignment/>
    </xf>
    <xf numFmtId="10" fontId="0" fillId="0" borderId="15" xfId="0" applyNumberFormat="1" applyFont="1" applyFill="1" applyBorder="1" applyAlignment="1">
      <alignment/>
    </xf>
    <xf numFmtId="164" fontId="24" fillId="0" borderId="15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0" fillId="0" borderId="16" xfId="0" applyNumberFormat="1" applyBorder="1" applyAlignment="1">
      <alignment/>
    </xf>
    <xf numFmtId="0" fontId="0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4" fontId="24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wrapText="1"/>
    </xf>
    <xf numFmtId="0" fontId="40" fillId="0" borderId="15" xfId="0" applyNumberFormat="1" applyFont="1" applyFill="1" applyBorder="1" applyAlignment="1">
      <alignment wrapText="1"/>
    </xf>
    <xf numFmtId="4" fontId="37" fillId="0" borderId="15" xfId="0" applyNumberFormat="1" applyFont="1" applyFill="1" applyBorder="1" applyAlignment="1">
      <alignment wrapText="1"/>
    </xf>
    <xf numFmtId="4" fontId="40" fillId="0" borderId="15" xfId="0" applyNumberFormat="1" applyFont="1" applyFill="1" applyBorder="1" applyAlignment="1">
      <alignment wrapText="1"/>
    </xf>
    <xf numFmtId="4" fontId="38" fillId="0" borderId="15" xfId="0" applyNumberFormat="1" applyFont="1" applyFill="1" applyBorder="1" applyAlignment="1">
      <alignment/>
    </xf>
    <xf numFmtId="4" fontId="39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9" fontId="37" fillId="0" borderId="15" xfId="0" applyNumberFormat="1" applyFont="1" applyFill="1" applyBorder="1" applyAlignment="1">
      <alignment horizontal="left" wrapText="1"/>
    </xf>
    <xf numFmtId="49" fontId="37" fillId="0" borderId="20" xfId="0" applyNumberFormat="1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49" fontId="37" fillId="0" borderId="15" xfId="53" applyNumberFormat="1" applyFont="1" applyFill="1" applyBorder="1" applyAlignment="1">
      <alignment horizontal="left" wrapText="1"/>
      <protection/>
    </xf>
    <xf numFmtId="49" fontId="37" fillId="0" borderId="20" xfId="53" applyNumberFormat="1" applyFont="1" applyFill="1" applyBorder="1" applyAlignment="1">
      <alignment horizontal="left" wrapText="1"/>
      <protection/>
    </xf>
    <xf numFmtId="0" fontId="42" fillId="0" borderId="15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37" fillId="0" borderId="13" xfId="0" applyNumberFormat="1" applyFont="1" applyFill="1" applyBorder="1" applyAlignment="1">
      <alignment horizontal="left" wrapText="1"/>
    </xf>
    <xf numFmtId="0" fontId="37" fillId="0" borderId="0" xfId="0" applyNumberFormat="1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6" fillId="0" borderId="10" xfId="0" applyFont="1" applyBorder="1" applyAlignment="1">
      <alignment vertical="top"/>
    </xf>
    <xf numFmtId="0" fontId="24" fillId="0" borderId="12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22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4" fillId="0" borderId="17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164" fontId="24" fillId="0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35" fillId="0" borderId="22" xfId="42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33" fillId="0" borderId="1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wrapText="1"/>
    </xf>
    <xf numFmtId="0" fontId="21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0" xfId="0" applyFont="1" applyAlignment="1">
      <alignment horizontal="left"/>
    </xf>
    <xf numFmtId="164" fontId="24" fillId="0" borderId="18" xfId="61" applyFont="1" applyFill="1" applyBorder="1" applyAlignment="1" applyProtection="1">
      <alignment horizontal="center" vertical="center"/>
      <protection/>
    </xf>
    <xf numFmtId="164" fontId="24" fillId="0" borderId="13" xfId="61" applyFont="1" applyFill="1" applyBorder="1" applyAlignment="1" applyProtection="1">
      <alignment horizontal="center" vertical="center"/>
      <protection/>
    </xf>
    <xf numFmtId="164" fontId="24" fillId="0" borderId="17" xfId="6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33" fillId="0" borderId="14" xfId="0" applyFont="1" applyBorder="1" applyAlignment="1">
      <alignment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4" fontId="0" fillId="0" borderId="15" xfId="0" applyNumberFormat="1" applyFill="1" applyBorder="1" applyAlignment="1">
      <alignment horizontal="center" wrapText="1"/>
    </xf>
    <xf numFmtId="0" fontId="40" fillId="0" borderId="15" xfId="0" applyNumberFormat="1" applyFont="1" applyFill="1" applyBorder="1" applyAlignment="1">
      <alignment vertical="center" wrapText="1"/>
    </xf>
    <xf numFmtId="0" fontId="37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horizontal="left"/>
    </xf>
    <xf numFmtId="4" fontId="37" fillId="0" borderId="15" xfId="0" applyNumberFormat="1" applyFont="1" applyFill="1" applyBorder="1" applyAlignment="1">
      <alignment wrapText="1"/>
    </xf>
    <xf numFmtId="0" fontId="23" fillId="0" borderId="15" xfId="0" applyFont="1" applyBorder="1" applyAlignment="1">
      <alignment horizontal="left"/>
    </xf>
    <xf numFmtId="0" fontId="41" fillId="0" borderId="15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23" fillId="0" borderId="23" xfId="0" applyFont="1" applyBorder="1" applyAlignment="1">
      <alignment horizontal="left"/>
    </xf>
    <xf numFmtId="0" fontId="23" fillId="0" borderId="23" xfId="0" applyFont="1" applyBorder="1" applyAlignment="1">
      <alignment/>
    </xf>
    <xf numFmtId="0" fontId="28" fillId="0" borderId="25" xfId="0" applyFont="1" applyFill="1" applyBorder="1" applyAlignment="1">
      <alignment/>
    </xf>
    <xf numFmtId="0" fontId="24" fillId="0" borderId="10" xfId="0" applyFont="1" applyBorder="1" applyAlignment="1">
      <alignment/>
    </xf>
    <xf numFmtId="164" fontId="24" fillId="0" borderId="14" xfId="61" applyFont="1" applyFill="1" applyBorder="1" applyAlignment="1" applyProtection="1">
      <alignment horizontal="center" vertical="center"/>
      <protection/>
    </xf>
    <xf numFmtId="164" fontId="24" fillId="0" borderId="14" xfId="0" applyNumberFormat="1" applyFont="1" applyFill="1" applyBorder="1" applyAlignment="1">
      <alignment horizontal="center" vertical="center"/>
    </xf>
    <xf numFmtId="164" fontId="24" fillId="0" borderId="26" xfId="61" applyFont="1" applyFill="1" applyBorder="1" applyAlignment="1" applyProtection="1">
      <alignment horizontal="center" vertical="center"/>
      <protection/>
    </xf>
    <xf numFmtId="164" fontId="24" fillId="0" borderId="26" xfId="0" applyNumberFormat="1" applyFont="1" applyFill="1" applyBorder="1" applyAlignment="1">
      <alignment horizontal="center" vertical="center"/>
    </xf>
    <xf numFmtId="164" fontId="24" fillId="0" borderId="27" xfId="61" applyFont="1" applyFill="1" applyBorder="1" applyAlignment="1" applyProtection="1">
      <alignment horizontal="center" vertical="center"/>
      <protection/>
    </xf>
    <xf numFmtId="164" fontId="24" fillId="0" borderId="27" xfId="0" applyNumberFormat="1" applyFont="1" applyFill="1" applyBorder="1" applyAlignment="1">
      <alignment horizontal="center" vertical="center"/>
    </xf>
    <xf numFmtId="164" fontId="24" fillId="0" borderId="27" xfId="61" applyFont="1" applyFill="1" applyBorder="1" applyAlignment="1" applyProtection="1">
      <alignment horizontal="center" vertical="center"/>
      <protection/>
    </xf>
    <xf numFmtId="164" fontId="24" fillId="0" borderId="25" xfId="0" applyNumberFormat="1" applyFont="1" applyFill="1" applyBorder="1" applyAlignment="1">
      <alignment horizontal="center" vertical="center"/>
    </xf>
    <xf numFmtId="164" fontId="24" fillId="0" borderId="27" xfId="0" applyNumberFormat="1" applyFont="1" applyFill="1" applyBorder="1" applyAlignment="1">
      <alignment horizontal="center" vertical="center"/>
    </xf>
    <xf numFmtId="164" fontId="0" fillId="0" borderId="27" xfId="61" applyFont="1" applyFill="1" applyBorder="1" applyAlignment="1" applyProtection="1">
      <alignment horizontal="center" vertical="center"/>
      <protection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24" fillId="0" borderId="10" xfId="61" applyFont="1" applyFill="1" applyBorder="1" applyAlignment="1" applyProtection="1">
      <alignment horizontal="center"/>
      <protection/>
    </xf>
    <xf numFmtId="164" fontId="24" fillId="0" borderId="12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64" fontId="24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61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left" wrapText="1"/>
    </xf>
    <xf numFmtId="0" fontId="37" fillId="26" borderId="15" xfId="0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22" xfId="0" applyNumberFormat="1" applyFont="1" applyFill="1" applyBorder="1" applyAlignment="1">
      <alignment horizontal="left" wrapText="1"/>
    </xf>
    <xf numFmtId="0" fontId="37" fillId="0" borderId="27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25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4" fontId="38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ormagkh.ru/mymanager/organization/759765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ormagkh.ru/mymanager/organization/75976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view="pageBreakPreview" zoomScaleSheetLayoutView="100" zoomScalePageLayoutView="0" workbookViewId="0" topLeftCell="A1">
      <selection activeCell="B81" sqref="B81:H81"/>
    </sheetView>
  </sheetViews>
  <sheetFormatPr defaultColWidth="9.00390625" defaultRowHeight="12.75"/>
  <cols>
    <col min="1" max="1" width="7.875" style="0" customWidth="1"/>
    <col min="4" max="4" width="14.125" style="0" customWidth="1"/>
    <col min="5" max="5" width="10.375" style="0" customWidth="1"/>
    <col min="6" max="6" width="10.25390625" style="0" customWidth="1"/>
    <col min="7" max="7" width="10.875" style="0" customWidth="1"/>
    <col min="8" max="8" width="16.625" style="0" customWidth="1"/>
    <col min="9" max="9" width="16.375" style="0" customWidth="1"/>
    <col min="10" max="10" width="17.00390625" style="0" customWidth="1"/>
    <col min="11" max="11" width="12.25390625" style="0" customWidth="1"/>
  </cols>
  <sheetData>
    <row r="1" spans="1:13" s="2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  <c r="M1" s="1"/>
    </row>
    <row r="2" spans="1:13" s="2" customFormat="1" ht="12.75" customHeight="1">
      <c r="A2" s="163" t="s">
        <v>129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"/>
      <c r="M2" s="1"/>
    </row>
    <row r="3" spans="1:13" s="2" customFormat="1" ht="12.75" customHeight="1">
      <c r="A3" s="163" t="s">
        <v>119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</row>
    <row r="4" spans="1:13" s="4" customFormat="1" ht="12.75">
      <c r="A4"/>
      <c r="B4"/>
      <c r="C4"/>
      <c r="D4"/>
      <c r="E4"/>
      <c r="F4"/>
      <c r="G4"/>
      <c r="H4"/>
      <c r="I4"/>
      <c r="J4"/>
      <c r="K4"/>
      <c r="L4" s="3"/>
      <c r="M4" s="3"/>
    </row>
    <row r="5" spans="1:13" s="4" customFormat="1" ht="12.75" customHeight="1">
      <c r="A5"/>
      <c r="B5" s="164"/>
      <c r="C5" s="164"/>
      <c r="D5" s="164"/>
      <c r="E5"/>
      <c r="F5"/>
      <c r="G5" s="35" t="s">
        <v>1</v>
      </c>
      <c r="H5" s="143" t="s">
        <v>2</v>
      </c>
      <c r="I5" s="143"/>
      <c r="J5" s="36" t="s">
        <v>3</v>
      </c>
      <c r="K5" s="36" t="s">
        <v>4</v>
      </c>
      <c r="L5" s="3"/>
      <c r="M5" s="3"/>
    </row>
    <row r="6" spans="1:13" s="4" customFormat="1" ht="24.75" customHeight="1">
      <c r="A6"/>
      <c r="B6" s="164"/>
      <c r="C6" s="164"/>
      <c r="D6" s="164"/>
      <c r="E6"/>
      <c r="F6"/>
      <c r="G6" s="37">
        <v>1</v>
      </c>
      <c r="H6" s="143" t="s">
        <v>5</v>
      </c>
      <c r="I6" s="143"/>
      <c r="J6" s="36" t="s">
        <v>6</v>
      </c>
      <c r="K6" s="38">
        <v>1587</v>
      </c>
      <c r="L6" s="5"/>
      <c r="M6" s="3"/>
    </row>
    <row r="7" spans="1:13" s="4" customFormat="1" ht="12.75" customHeight="1">
      <c r="A7"/>
      <c r="B7"/>
      <c r="C7"/>
      <c r="D7"/>
      <c r="E7"/>
      <c r="F7"/>
      <c r="G7" s="39"/>
      <c r="H7" s="143" t="s">
        <v>7</v>
      </c>
      <c r="I7" s="143"/>
      <c r="J7" s="36" t="s">
        <v>6</v>
      </c>
      <c r="K7" s="38">
        <v>1568.1</v>
      </c>
      <c r="L7" s="5"/>
      <c r="M7" s="3"/>
    </row>
    <row r="8" spans="1:13" s="4" customFormat="1" ht="12.75" customHeight="1">
      <c r="A8" s="154" t="s">
        <v>93</v>
      </c>
      <c r="B8" s="154"/>
      <c r="C8" s="154"/>
      <c r="D8" s="154"/>
      <c r="E8" s="154"/>
      <c r="F8" s="154"/>
      <c r="G8" s="39"/>
      <c r="H8" s="143" t="s">
        <v>8</v>
      </c>
      <c r="I8" s="143"/>
      <c r="J8" s="36" t="s">
        <v>6</v>
      </c>
      <c r="K8" s="38"/>
      <c r="L8" s="5"/>
      <c r="M8" s="3"/>
    </row>
    <row r="9" spans="1:13" s="4" customFormat="1" ht="12.75" customHeight="1">
      <c r="A9" s="154" t="s">
        <v>66</v>
      </c>
      <c r="B9" s="154"/>
      <c r="C9" s="154"/>
      <c r="D9" s="154"/>
      <c r="E9" s="154"/>
      <c r="F9" s="154"/>
      <c r="G9" s="39"/>
      <c r="H9" s="143" t="s">
        <v>9</v>
      </c>
      <c r="I9" s="143"/>
      <c r="J9" s="36" t="s">
        <v>10</v>
      </c>
      <c r="K9" s="38">
        <v>157.6</v>
      </c>
      <c r="L9" s="5"/>
      <c r="M9" s="3"/>
    </row>
    <row r="10" spans="1:13" s="4" customFormat="1" ht="12.75" customHeight="1">
      <c r="A10" s="150" t="s">
        <v>67</v>
      </c>
      <c r="B10" s="150"/>
      <c r="C10" s="150"/>
      <c r="D10" s="150"/>
      <c r="E10" s="150"/>
      <c r="F10" s="150"/>
      <c r="G10" s="39">
        <v>2</v>
      </c>
      <c r="H10" s="143" t="s">
        <v>11</v>
      </c>
      <c r="I10" s="143"/>
      <c r="J10" s="36" t="s">
        <v>10</v>
      </c>
      <c r="K10" s="38">
        <v>492</v>
      </c>
      <c r="L10" s="5"/>
      <c r="M10" s="3"/>
    </row>
    <row r="11" spans="1:13" s="4" customFormat="1" ht="12.75" customHeight="1">
      <c r="A11" s="150" t="s">
        <v>68</v>
      </c>
      <c r="B11" s="150"/>
      <c r="C11" s="150"/>
      <c r="D11" s="150"/>
      <c r="E11" s="150"/>
      <c r="F11" s="150"/>
      <c r="G11" s="39">
        <v>3</v>
      </c>
      <c r="H11" s="143" t="s">
        <v>12</v>
      </c>
      <c r="I11" s="143"/>
      <c r="J11" s="36" t="s">
        <v>6</v>
      </c>
      <c r="K11" s="38">
        <v>3825</v>
      </c>
      <c r="L11" s="5"/>
      <c r="M11" s="3"/>
    </row>
    <row r="12" spans="1:13" s="4" customFormat="1" ht="34.5" customHeight="1">
      <c r="A12" s="149" t="s">
        <v>69</v>
      </c>
      <c r="B12" s="150"/>
      <c r="C12" s="150"/>
      <c r="D12" s="150"/>
      <c r="E12" s="150"/>
      <c r="F12" s="150"/>
      <c r="G12" s="39">
        <v>4</v>
      </c>
      <c r="H12" s="151" t="s">
        <v>13</v>
      </c>
      <c r="I12" s="151"/>
      <c r="J12" s="51" t="s">
        <v>130</v>
      </c>
      <c r="K12" s="52" t="s">
        <v>131</v>
      </c>
      <c r="L12" s="5"/>
      <c r="M12" s="3"/>
    </row>
    <row r="13" spans="1:13" s="4" customFormat="1" ht="12.75" customHeight="1">
      <c r="A13" s="142" t="s">
        <v>70</v>
      </c>
      <c r="B13" s="142"/>
      <c r="C13" s="142"/>
      <c r="D13" s="142"/>
      <c r="E13" s="142"/>
      <c r="F13" s="142"/>
      <c r="G13" s="39">
        <v>5</v>
      </c>
      <c r="H13" s="143" t="s">
        <v>14</v>
      </c>
      <c r="I13" s="143"/>
      <c r="J13" s="36" t="s">
        <v>15</v>
      </c>
      <c r="K13" s="38">
        <v>3</v>
      </c>
      <c r="L13" s="5"/>
      <c r="M13" s="3"/>
    </row>
    <row r="14" spans="1:13" s="4" customFormat="1" ht="12.75" customHeight="1">
      <c r="A14" s="142"/>
      <c r="B14" s="142"/>
      <c r="C14" s="142"/>
      <c r="D14" s="142"/>
      <c r="E14" s="142"/>
      <c r="F14" s="142"/>
      <c r="G14" s="40">
        <v>6</v>
      </c>
      <c r="H14" s="165" t="s">
        <v>16</v>
      </c>
      <c r="I14" s="165"/>
      <c r="J14" s="41" t="s">
        <v>15</v>
      </c>
      <c r="K14" s="38">
        <v>27</v>
      </c>
      <c r="L14" s="5"/>
      <c r="M14" s="3"/>
    </row>
    <row r="15" spans="1:13" s="4" customFormat="1" ht="12.75" customHeight="1">
      <c r="A15" s="142"/>
      <c r="B15" s="142"/>
      <c r="C15" s="142"/>
      <c r="D15" s="142"/>
      <c r="E15" s="142"/>
      <c r="F15" s="142"/>
      <c r="G15" s="39">
        <v>7</v>
      </c>
      <c r="H15" s="143" t="s">
        <v>17</v>
      </c>
      <c r="I15" s="143"/>
      <c r="J15" s="36" t="s">
        <v>15</v>
      </c>
      <c r="K15" s="38">
        <v>3</v>
      </c>
      <c r="L15" s="5"/>
      <c r="M15" s="3"/>
    </row>
    <row r="16" spans="1:13" s="4" customFormat="1" ht="12.75" customHeight="1">
      <c r="A16" s="61"/>
      <c r="B16" s="61"/>
      <c r="C16" s="61"/>
      <c r="D16" s="61"/>
      <c r="E16" s="61"/>
      <c r="F16" s="61"/>
      <c r="G16" s="62"/>
      <c r="H16" s="63"/>
      <c r="I16" s="63"/>
      <c r="J16" s="63"/>
      <c r="K16" s="64"/>
      <c r="L16" s="5"/>
      <c r="M16" s="3"/>
    </row>
    <row r="17" spans="1:13" s="4" customFormat="1" ht="12.75" customHeight="1">
      <c r="A17" s="152" t="s">
        <v>143</v>
      </c>
      <c r="B17" s="152"/>
      <c r="C17" s="152"/>
      <c r="D17" s="152"/>
      <c r="E17" s="152"/>
      <c r="F17" s="152"/>
      <c r="G17" s="152"/>
      <c r="H17" s="63"/>
      <c r="I17" s="63"/>
      <c r="J17" s="63"/>
      <c r="K17" s="64"/>
      <c r="L17" s="5"/>
      <c r="M17" s="3"/>
    </row>
    <row r="18" spans="1:13" s="4" customFormat="1" ht="9" customHeight="1">
      <c r="A18" s="3"/>
      <c r="B18" s="3"/>
      <c r="C18" s="3"/>
      <c r="D18" s="3"/>
      <c r="E18" s="3"/>
      <c r="F18" s="3"/>
      <c r="G18" s="42"/>
      <c r="H18" s="42"/>
      <c r="I18" s="42"/>
      <c r="J18" s="42"/>
      <c r="K18" s="42"/>
      <c r="L18" s="3"/>
      <c r="M18"/>
    </row>
    <row r="19" spans="1:13" s="4" customFormat="1" ht="12.75">
      <c r="A19" s="145" t="s">
        <v>132</v>
      </c>
      <c r="B19" s="146"/>
      <c r="C19" s="146"/>
      <c r="D19" s="146"/>
      <c r="E19" s="146"/>
      <c r="F19" s="146"/>
      <c r="G19" s="146"/>
      <c r="H19" s="43"/>
      <c r="I19" s="90">
        <v>93920.16</v>
      </c>
      <c r="J19" s="68"/>
      <c r="K19" s="65"/>
      <c r="L19" s="3"/>
      <c r="M19"/>
    </row>
    <row r="20" spans="1:13" s="4" customFormat="1" ht="23.25" customHeight="1">
      <c r="A20" s="6" t="s">
        <v>1</v>
      </c>
      <c r="B20" s="148" t="s">
        <v>18</v>
      </c>
      <c r="C20" s="148"/>
      <c r="D20" s="148"/>
      <c r="E20" s="148"/>
      <c r="F20" s="148"/>
      <c r="G20" s="148"/>
      <c r="H20" s="66" t="s">
        <v>19</v>
      </c>
      <c r="I20" s="67" t="s">
        <v>126</v>
      </c>
      <c r="J20" s="69"/>
      <c r="K20" s="70"/>
      <c r="L20" s="3"/>
      <c r="M20"/>
    </row>
    <row r="21" spans="1:13" s="4" customFormat="1" ht="23.25" customHeight="1">
      <c r="A21" s="29">
        <v>1</v>
      </c>
      <c r="B21" s="160" t="s">
        <v>72</v>
      </c>
      <c r="C21" s="161"/>
      <c r="D21" s="161"/>
      <c r="E21" s="161"/>
      <c r="F21" s="161"/>
      <c r="G21" s="162"/>
      <c r="H21" s="157">
        <v>326886.27</v>
      </c>
      <c r="I21" s="147">
        <v>325640.27</v>
      </c>
      <c r="J21" s="166"/>
      <c r="K21" s="70"/>
      <c r="L21" s="3"/>
      <c r="M21"/>
    </row>
    <row r="22" spans="1:13" s="4" customFormat="1" ht="76.5" customHeight="1">
      <c r="A22" s="30" t="s">
        <v>73</v>
      </c>
      <c r="B22" s="141" t="s">
        <v>71</v>
      </c>
      <c r="C22" s="141"/>
      <c r="D22" s="141"/>
      <c r="E22" s="141"/>
      <c r="F22" s="141"/>
      <c r="G22" s="141"/>
      <c r="H22" s="158"/>
      <c r="I22" s="147"/>
      <c r="J22" s="166"/>
      <c r="K22" s="3"/>
      <c r="L22" s="3"/>
      <c r="M22"/>
    </row>
    <row r="23" spans="1:13" s="4" customFormat="1" ht="12.75" customHeight="1">
      <c r="A23" s="31" t="s">
        <v>74</v>
      </c>
      <c r="B23" s="141" t="s">
        <v>20</v>
      </c>
      <c r="C23" s="141"/>
      <c r="D23" s="141"/>
      <c r="E23" s="141"/>
      <c r="F23" s="141"/>
      <c r="G23" s="141"/>
      <c r="H23" s="158"/>
      <c r="I23" s="147"/>
      <c r="J23" s="166"/>
      <c r="K23" s="3"/>
      <c r="L23" s="3"/>
      <c r="M23"/>
    </row>
    <row r="24" spans="1:13" s="4" customFormat="1" ht="12.75" customHeight="1">
      <c r="A24" s="32" t="s">
        <v>75</v>
      </c>
      <c r="B24" s="136" t="s">
        <v>21</v>
      </c>
      <c r="C24" s="136"/>
      <c r="D24" s="136"/>
      <c r="E24" s="136"/>
      <c r="F24" s="136"/>
      <c r="G24" s="136"/>
      <c r="H24" s="158"/>
      <c r="I24" s="147"/>
      <c r="J24" s="166"/>
      <c r="K24" s="3"/>
      <c r="L24" s="3"/>
      <c r="M24"/>
    </row>
    <row r="25" spans="1:13" s="4" customFormat="1" ht="12.75" customHeight="1">
      <c r="A25" s="32" t="s">
        <v>76</v>
      </c>
      <c r="B25" s="136" t="s">
        <v>22</v>
      </c>
      <c r="C25" s="136"/>
      <c r="D25" s="136"/>
      <c r="E25" s="136"/>
      <c r="F25" s="136"/>
      <c r="G25" s="136"/>
      <c r="H25" s="158"/>
      <c r="I25" s="147"/>
      <c r="J25" s="166"/>
      <c r="K25" s="3"/>
      <c r="L25" s="3"/>
      <c r="M25"/>
    </row>
    <row r="26" spans="1:13" s="4" customFormat="1" ht="12.75" customHeight="1">
      <c r="A26" s="32" t="s">
        <v>77</v>
      </c>
      <c r="B26" s="136" t="s">
        <v>23</v>
      </c>
      <c r="C26" s="136"/>
      <c r="D26" s="136"/>
      <c r="E26" s="136"/>
      <c r="F26" s="136"/>
      <c r="G26" s="136"/>
      <c r="H26" s="158"/>
      <c r="I26" s="147"/>
      <c r="J26" s="166"/>
      <c r="K26" s="3"/>
      <c r="L26" s="3"/>
      <c r="M26"/>
    </row>
    <row r="27" spans="1:13" s="4" customFormat="1" ht="12.75" customHeight="1">
      <c r="A27" s="32" t="s">
        <v>78</v>
      </c>
      <c r="B27" s="136" t="s">
        <v>24</v>
      </c>
      <c r="C27" s="136"/>
      <c r="D27" s="136"/>
      <c r="E27" s="136"/>
      <c r="F27" s="136"/>
      <c r="G27" s="136"/>
      <c r="H27" s="158"/>
      <c r="I27" s="147"/>
      <c r="J27" s="166"/>
      <c r="K27" s="3"/>
      <c r="L27" s="3"/>
      <c r="M27"/>
    </row>
    <row r="28" spans="1:13" s="4" customFormat="1" ht="12.75" customHeight="1">
      <c r="A28" s="32" t="s">
        <v>79</v>
      </c>
      <c r="B28" s="136" t="s">
        <v>25</v>
      </c>
      <c r="C28" s="136"/>
      <c r="D28" s="136"/>
      <c r="E28" s="136"/>
      <c r="F28" s="136"/>
      <c r="G28" s="136"/>
      <c r="H28" s="158"/>
      <c r="I28" s="147"/>
      <c r="J28" s="166"/>
      <c r="K28" s="3"/>
      <c r="L28" s="3"/>
      <c r="M28"/>
    </row>
    <row r="29" spans="1:13" s="4" customFormat="1" ht="12.75" customHeight="1">
      <c r="A29" s="31" t="s">
        <v>80</v>
      </c>
      <c r="B29" s="141" t="s">
        <v>26</v>
      </c>
      <c r="C29" s="141"/>
      <c r="D29" s="141"/>
      <c r="E29" s="141"/>
      <c r="F29" s="141"/>
      <c r="G29" s="141"/>
      <c r="H29" s="158"/>
      <c r="I29" s="147"/>
      <c r="J29" s="166"/>
      <c r="K29" s="3"/>
      <c r="L29" s="3"/>
      <c r="M29"/>
    </row>
    <row r="30" spans="1:13" s="4" customFormat="1" ht="12.75" customHeight="1">
      <c r="A30" s="27" t="s">
        <v>81</v>
      </c>
      <c r="B30" s="141" t="s">
        <v>27</v>
      </c>
      <c r="C30" s="141"/>
      <c r="D30" s="141"/>
      <c r="E30" s="141"/>
      <c r="F30" s="141"/>
      <c r="G30" s="141"/>
      <c r="H30" s="158"/>
      <c r="I30" s="147"/>
      <c r="J30" s="166"/>
      <c r="K30" s="3"/>
      <c r="L30" s="3"/>
      <c r="M30"/>
    </row>
    <row r="31" spans="1:13" s="4" customFormat="1" ht="12.75" customHeight="1">
      <c r="A31" s="27" t="s">
        <v>82</v>
      </c>
      <c r="B31" s="141" t="s">
        <v>28</v>
      </c>
      <c r="C31" s="141"/>
      <c r="D31" s="141"/>
      <c r="E31" s="141"/>
      <c r="F31" s="141"/>
      <c r="G31" s="141"/>
      <c r="H31" s="158"/>
      <c r="I31" s="147"/>
      <c r="J31" s="166"/>
      <c r="K31" s="3"/>
      <c r="L31" s="3"/>
      <c r="M31"/>
    </row>
    <row r="32" spans="1:13" s="4" customFormat="1" ht="12.75" customHeight="1" hidden="1">
      <c r="A32" s="27"/>
      <c r="B32" s="136" t="s">
        <v>30</v>
      </c>
      <c r="C32" s="136"/>
      <c r="D32" s="136"/>
      <c r="E32" s="136"/>
      <c r="F32" s="136"/>
      <c r="G32" s="136"/>
      <c r="H32" s="158"/>
      <c r="I32" s="147"/>
      <c r="J32" s="166"/>
      <c r="K32" s="3"/>
      <c r="L32" s="3"/>
      <c r="M32"/>
    </row>
    <row r="33" spans="1:13" s="4" customFormat="1" ht="12.75" customHeight="1" hidden="1">
      <c r="A33" s="27"/>
      <c r="B33" s="136" t="s">
        <v>31</v>
      </c>
      <c r="C33" s="136"/>
      <c r="D33" s="136"/>
      <c r="E33" s="136"/>
      <c r="F33" s="136"/>
      <c r="G33" s="136"/>
      <c r="H33" s="158"/>
      <c r="I33" s="147"/>
      <c r="J33" s="166"/>
      <c r="K33" s="3"/>
      <c r="L33" s="3"/>
      <c r="M33"/>
    </row>
    <row r="34" spans="1:13" s="4" customFormat="1" ht="12.75" customHeight="1" hidden="1">
      <c r="A34" s="27"/>
      <c r="B34" s="136" t="s">
        <v>32</v>
      </c>
      <c r="C34" s="136"/>
      <c r="D34" s="136"/>
      <c r="E34" s="136"/>
      <c r="F34" s="136"/>
      <c r="G34" s="136"/>
      <c r="H34" s="158"/>
      <c r="I34" s="147"/>
      <c r="J34" s="166"/>
      <c r="K34" s="3"/>
      <c r="L34" s="3"/>
      <c r="M34"/>
    </row>
    <row r="35" spans="1:13" s="4" customFormat="1" ht="12.75" customHeight="1" hidden="1">
      <c r="A35" s="27"/>
      <c r="B35" s="136" t="s">
        <v>33</v>
      </c>
      <c r="C35" s="136"/>
      <c r="D35" s="136"/>
      <c r="E35" s="136"/>
      <c r="F35" s="136"/>
      <c r="G35" s="136"/>
      <c r="H35" s="158"/>
      <c r="I35" s="147"/>
      <c r="J35" s="166"/>
      <c r="K35" s="3"/>
      <c r="L35" s="3"/>
      <c r="M35"/>
    </row>
    <row r="36" spans="1:13" s="4" customFormat="1" ht="12.75" customHeight="1">
      <c r="A36" s="27" t="s">
        <v>83</v>
      </c>
      <c r="B36" s="141" t="s">
        <v>34</v>
      </c>
      <c r="C36" s="141"/>
      <c r="D36" s="141"/>
      <c r="E36" s="141"/>
      <c r="F36" s="141"/>
      <c r="G36" s="141"/>
      <c r="H36" s="159"/>
      <c r="I36" s="147"/>
      <c r="J36" s="166"/>
      <c r="K36" s="3"/>
      <c r="L36" s="3"/>
      <c r="M36"/>
    </row>
    <row r="37" spans="1:13" s="4" customFormat="1" ht="12.75" customHeight="1">
      <c r="A37" s="33">
        <v>2</v>
      </c>
      <c r="B37" s="141" t="s">
        <v>29</v>
      </c>
      <c r="C37" s="141"/>
      <c r="D37" s="141"/>
      <c r="E37" s="141"/>
      <c r="F37" s="141"/>
      <c r="G37" s="141"/>
      <c r="H37" s="76">
        <f>SUM(H38:H43)</f>
        <v>868240.74</v>
      </c>
      <c r="I37" s="79">
        <f>SUM(I38:I43)</f>
        <v>861191.8700000001</v>
      </c>
      <c r="J37" s="71"/>
      <c r="K37" s="3"/>
      <c r="L37" s="3"/>
      <c r="M37"/>
    </row>
    <row r="38" spans="1:13" s="4" customFormat="1" ht="12.75" customHeight="1">
      <c r="A38" s="28" t="s">
        <v>84</v>
      </c>
      <c r="B38" s="144" t="s">
        <v>88</v>
      </c>
      <c r="C38" s="144"/>
      <c r="D38" s="144"/>
      <c r="E38" s="144"/>
      <c r="F38" s="144"/>
      <c r="G38" s="144"/>
      <c r="H38" s="77">
        <v>96039.44</v>
      </c>
      <c r="I38" s="80">
        <v>99936.51</v>
      </c>
      <c r="J38" s="72"/>
      <c r="K38" s="3"/>
      <c r="L38" s="3"/>
      <c r="M38"/>
    </row>
    <row r="39" spans="1:13" s="4" customFormat="1" ht="12.75" customHeight="1">
      <c r="A39" s="28" t="s">
        <v>85</v>
      </c>
      <c r="B39" s="144" t="s">
        <v>89</v>
      </c>
      <c r="C39" s="144"/>
      <c r="D39" s="144"/>
      <c r="E39" s="144"/>
      <c r="F39" s="144"/>
      <c r="G39" s="144"/>
      <c r="H39" s="77">
        <v>112418.11</v>
      </c>
      <c r="I39" s="80">
        <v>115921.31</v>
      </c>
      <c r="J39" s="72"/>
      <c r="K39" s="3"/>
      <c r="L39" s="3"/>
      <c r="M39"/>
    </row>
    <row r="40" spans="1:13" s="4" customFormat="1" ht="12.75" customHeight="1">
      <c r="A40" s="28" t="s">
        <v>86</v>
      </c>
      <c r="B40" s="144" t="s">
        <v>90</v>
      </c>
      <c r="C40" s="144"/>
      <c r="D40" s="144"/>
      <c r="E40" s="144"/>
      <c r="F40" s="144"/>
      <c r="G40" s="144"/>
      <c r="H40" s="77">
        <v>608190.85</v>
      </c>
      <c r="I40" s="80">
        <v>594941.02</v>
      </c>
      <c r="J40" s="72"/>
      <c r="K40" s="3"/>
      <c r="L40" s="3"/>
      <c r="M40"/>
    </row>
    <row r="41" spans="1:13" s="4" customFormat="1" ht="12.75" customHeight="1">
      <c r="A41" s="28" t="s">
        <v>87</v>
      </c>
      <c r="B41" s="144" t="s">
        <v>91</v>
      </c>
      <c r="C41" s="144"/>
      <c r="D41" s="144"/>
      <c r="E41" s="144"/>
      <c r="F41" s="144"/>
      <c r="G41" s="144"/>
      <c r="H41" s="77">
        <v>45172.05</v>
      </c>
      <c r="I41" s="80">
        <v>44970.57</v>
      </c>
      <c r="J41" s="72"/>
      <c r="K41" s="3"/>
      <c r="L41" s="3"/>
      <c r="M41"/>
    </row>
    <row r="42" spans="1:13" s="4" customFormat="1" ht="12.75" customHeight="1">
      <c r="A42" s="28" t="s">
        <v>92</v>
      </c>
      <c r="B42" s="144" t="s">
        <v>33</v>
      </c>
      <c r="C42" s="144"/>
      <c r="D42" s="144"/>
      <c r="E42" s="144"/>
      <c r="F42" s="144"/>
      <c r="G42" s="144"/>
      <c r="H42" s="77">
        <v>3414.05</v>
      </c>
      <c r="I42" s="80">
        <v>2424.04</v>
      </c>
      <c r="J42" s="72"/>
      <c r="K42" s="3"/>
      <c r="L42" s="3"/>
      <c r="M42"/>
    </row>
    <row r="43" spans="1:13" s="4" customFormat="1" ht="12.75" customHeight="1">
      <c r="A43" s="50" t="s">
        <v>128</v>
      </c>
      <c r="B43" s="144" t="s">
        <v>124</v>
      </c>
      <c r="C43" s="141"/>
      <c r="D43" s="141"/>
      <c r="E43" s="141"/>
      <c r="F43" s="141"/>
      <c r="G43" s="141"/>
      <c r="H43" s="77">
        <v>3006.24</v>
      </c>
      <c r="I43" s="80">
        <v>2998.42</v>
      </c>
      <c r="J43" s="72"/>
      <c r="K43" s="3"/>
      <c r="L43" s="3"/>
      <c r="M43"/>
    </row>
    <row r="44" spans="1:13" s="4" customFormat="1" ht="12.75" customHeight="1">
      <c r="A44" s="10"/>
      <c r="B44" s="153" t="s">
        <v>35</v>
      </c>
      <c r="C44" s="153"/>
      <c r="D44" s="153"/>
      <c r="E44" s="153"/>
      <c r="F44" s="153"/>
      <c r="G44" s="153"/>
      <c r="H44" s="78">
        <f>H21+H37</f>
        <v>1195127.01</v>
      </c>
      <c r="I44" s="81">
        <f>I21+I37</f>
        <v>1186832.1400000001</v>
      </c>
      <c r="J44" s="73"/>
      <c r="K44" s="3"/>
      <c r="L44" s="3"/>
      <c r="M44"/>
    </row>
    <row r="45" spans="1:13" s="4" customFormat="1" ht="12.75" customHeight="1">
      <c r="A45" s="138" t="s">
        <v>144</v>
      </c>
      <c r="B45" s="138"/>
      <c r="C45" s="138"/>
      <c r="D45" s="138"/>
      <c r="E45" s="138"/>
      <c r="F45" s="138"/>
      <c r="G45" s="138"/>
      <c r="H45" s="25"/>
      <c r="I45" s="83">
        <f>I19+H44-I44</f>
        <v>102215.0299999998</v>
      </c>
      <c r="J45" s="74"/>
      <c r="K45" s="75"/>
      <c r="L45" s="3"/>
      <c r="M45"/>
    </row>
    <row r="46" spans="1:13" s="4" customFormat="1" ht="12.75">
      <c r="A46"/>
      <c r="B46" s="117" t="s">
        <v>133</v>
      </c>
      <c r="C46" s="118"/>
      <c r="D46" s="118"/>
      <c r="E46" s="118"/>
      <c r="F46" s="118"/>
      <c r="G46" s="118"/>
      <c r="H46" s="119"/>
      <c r="I46" s="82">
        <f>I44/(I19+H44)</f>
        <v>0.920704973115918</v>
      </c>
      <c r="J46"/>
      <c r="K46"/>
      <c r="L46" s="3"/>
      <c r="M46"/>
    </row>
    <row r="47" spans="1:13" s="4" customFormat="1" ht="12.75">
      <c r="A47" s="11" t="s">
        <v>145</v>
      </c>
      <c r="B47"/>
      <c r="C47"/>
      <c r="D47"/>
      <c r="E47"/>
      <c r="F47"/>
      <c r="G47"/>
      <c r="H47"/>
      <c r="I47"/>
      <c r="J47"/>
      <c r="K47"/>
      <c r="L47" s="3"/>
      <c r="M47"/>
    </row>
    <row r="48" spans="1:13" s="4" customFormat="1" ht="12.75" customHeight="1">
      <c r="A48" s="12" t="s">
        <v>1</v>
      </c>
      <c r="B48" s="139" t="s">
        <v>18</v>
      </c>
      <c r="C48" s="139"/>
      <c r="D48" s="139"/>
      <c r="E48" s="139"/>
      <c r="F48" s="140" t="s">
        <v>99</v>
      </c>
      <c r="G48" s="140"/>
      <c r="H48" s="140"/>
      <c r="I48" s="13" t="s">
        <v>97</v>
      </c>
      <c r="J48" s="84" t="s">
        <v>98</v>
      </c>
      <c r="K48" s="86"/>
      <c r="L48" s="3"/>
      <c r="M48"/>
    </row>
    <row r="49" spans="1:13" s="4" customFormat="1" ht="29.25" customHeight="1">
      <c r="A49" s="9">
        <v>1</v>
      </c>
      <c r="B49" s="138" t="s">
        <v>114</v>
      </c>
      <c r="C49" s="138"/>
      <c r="D49" s="138"/>
      <c r="E49" s="138"/>
      <c r="F49" s="138" t="s">
        <v>36</v>
      </c>
      <c r="G49" s="138"/>
      <c r="H49" s="138"/>
      <c r="I49" s="44">
        <v>3523018840</v>
      </c>
      <c r="J49" s="85">
        <v>352301001</v>
      </c>
      <c r="K49" s="87"/>
      <c r="L49" s="3"/>
      <c r="M49"/>
    </row>
    <row r="50" spans="1:13" s="4" customFormat="1" ht="12.75" customHeight="1">
      <c r="A50" s="9">
        <v>2</v>
      </c>
      <c r="B50" s="138" t="s">
        <v>94</v>
      </c>
      <c r="C50" s="138"/>
      <c r="D50" s="138"/>
      <c r="E50" s="138"/>
      <c r="F50" s="138" t="s">
        <v>39</v>
      </c>
      <c r="G50" s="138"/>
      <c r="H50" s="138"/>
      <c r="I50" s="44">
        <v>3528140474</v>
      </c>
      <c r="J50" s="85">
        <v>352801001</v>
      </c>
      <c r="K50" s="87"/>
      <c r="L50" s="3"/>
      <c r="M50"/>
    </row>
    <row r="51" spans="1:13" s="4" customFormat="1" ht="12.75" customHeight="1">
      <c r="A51" s="9">
        <v>3</v>
      </c>
      <c r="B51" s="138" t="s">
        <v>37</v>
      </c>
      <c r="C51" s="138"/>
      <c r="D51" s="138"/>
      <c r="E51" s="138"/>
      <c r="F51" s="138" t="s">
        <v>38</v>
      </c>
      <c r="G51" s="138"/>
      <c r="H51" s="138"/>
      <c r="I51" s="44">
        <v>3525154831</v>
      </c>
      <c r="J51" s="85">
        <v>353950001</v>
      </c>
      <c r="K51" s="87"/>
      <c r="L51" s="3"/>
      <c r="M51"/>
    </row>
    <row r="52" spans="1:13" s="4" customFormat="1" ht="12.75" customHeight="1">
      <c r="A52" s="9">
        <v>4</v>
      </c>
      <c r="B52" s="138" t="s">
        <v>95</v>
      </c>
      <c r="C52" s="138"/>
      <c r="D52" s="138"/>
      <c r="E52" s="138"/>
      <c r="F52" s="138" t="s">
        <v>96</v>
      </c>
      <c r="G52" s="138"/>
      <c r="H52" s="138"/>
      <c r="I52" s="44">
        <v>3528102327</v>
      </c>
      <c r="J52" s="85">
        <v>352801001</v>
      </c>
      <c r="K52" s="87"/>
      <c r="L52" s="3"/>
      <c r="M52"/>
    </row>
    <row r="53" spans="1:12" s="4" customFormat="1" ht="12.75" customHeight="1">
      <c r="A53" s="15">
        <v>5</v>
      </c>
      <c r="B53" s="136" t="s">
        <v>134</v>
      </c>
      <c r="C53" s="136"/>
      <c r="D53" s="136"/>
      <c r="E53" s="136"/>
      <c r="F53" s="137" t="s">
        <v>40</v>
      </c>
      <c r="G53" s="137"/>
      <c r="H53" s="137"/>
      <c r="I53" s="44">
        <v>3510008972</v>
      </c>
      <c r="J53" s="88">
        <v>351001001</v>
      </c>
      <c r="K53" s="87"/>
      <c r="L53" s="34"/>
    </row>
    <row r="54" spans="1:11" ht="12.75">
      <c r="A54" s="3"/>
      <c r="B54" s="16"/>
      <c r="C54" s="16"/>
      <c r="D54" s="16"/>
      <c r="E54" s="16"/>
      <c r="F54" s="16"/>
      <c r="G54" s="16"/>
      <c r="H54" s="16"/>
      <c r="I54" s="16"/>
      <c r="J54" s="89"/>
      <c r="K54" s="16"/>
    </row>
    <row r="55" spans="1:11" ht="12.75">
      <c r="A55" s="17" t="s">
        <v>146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9.75" customHeight="1">
      <c r="A56" s="131" t="s">
        <v>1</v>
      </c>
      <c r="B56" s="132" t="s">
        <v>41</v>
      </c>
      <c r="C56" s="133"/>
      <c r="D56" s="133"/>
      <c r="E56" s="133"/>
      <c r="F56" s="133"/>
      <c r="G56" s="133"/>
      <c r="H56" s="133"/>
      <c r="I56" s="104"/>
      <c r="J56" s="105"/>
      <c r="K56" s="105"/>
    </row>
    <row r="57" spans="1:12" ht="7.5" customHeight="1">
      <c r="A57" s="131"/>
      <c r="B57" s="134"/>
      <c r="C57" s="135"/>
      <c r="D57" s="135"/>
      <c r="E57" s="135"/>
      <c r="F57" s="135"/>
      <c r="G57" s="135"/>
      <c r="H57" s="135"/>
      <c r="I57" s="104"/>
      <c r="J57" s="105"/>
      <c r="K57" s="105"/>
      <c r="L57" s="3"/>
    </row>
    <row r="58" spans="1:12" ht="15" customHeight="1">
      <c r="A58" s="46">
        <v>1</v>
      </c>
      <c r="B58" s="129" t="s">
        <v>112</v>
      </c>
      <c r="C58" s="129"/>
      <c r="D58" s="129"/>
      <c r="E58" s="129"/>
      <c r="F58" s="129"/>
      <c r="G58" s="129"/>
      <c r="H58" s="130"/>
      <c r="I58" s="169" t="s">
        <v>153</v>
      </c>
      <c r="J58" s="169"/>
      <c r="K58" s="107" t="s">
        <v>154</v>
      </c>
      <c r="L58" s="3"/>
    </row>
    <row r="59" spans="1:12" ht="15" customHeight="1">
      <c r="A59" s="47" t="s">
        <v>104</v>
      </c>
      <c r="B59" s="129" t="s">
        <v>100</v>
      </c>
      <c r="C59" s="129"/>
      <c r="D59" s="129"/>
      <c r="E59" s="129"/>
      <c r="F59" s="129"/>
      <c r="G59" s="129"/>
      <c r="H59" s="130"/>
      <c r="I59" s="170" t="s">
        <v>155</v>
      </c>
      <c r="J59" s="170"/>
      <c r="K59" s="108">
        <v>67271.67</v>
      </c>
      <c r="L59" s="3"/>
    </row>
    <row r="60" spans="1:12" ht="15" customHeight="1">
      <c r="A60" s="46">
        <v>3</v>
      </c>
      <c r="B60" s="129" t="s">
        <v>101</v>
      </c>
      <c r="C60" s="129"/>
      <c r="D60" s="129"/>
      <c r="E60" s="129"/>
      <c r="F60" s="129"/>
      <c r="G60" s="129"/>
      <c r="H60" s="130"/>
      <c r="I60" s="170" t="s">
        <v>156</v>
      </c>
      <c r="J60" s="170"/>
      <c r="K60" s="108">
        <v>166925.91</v>
      </c>
      <c r="L60" s="3"/>
    </row>
    <row r="61" spans="1:12" ht="15" customHeight="1">
      <c r="A61" s="46">
        <v>4</v>
      </c>
      <c r="B61" s="129" t="s">
        <v>102</v>
      </c>
      <c r="C61" s="129"/>
      <c r="D61" s="129"/>
      <c r="E61" s="129"/>
      <c r="F61" s="129"/>
      <c r="G61" s="129"/>
      <c r="H61" s="130"/>
      <c r="I61" s="170" t="s">
        <v>157</v>
      </c>
      <c r="J61" s="170"/>
      <c r="K61" s="108">
        <v>50411.63</v>
      </c>
      <c r="L61" s="3"/>
    </row>
    <row r="62" spans="1:12" ht="15" customHeight="1">
      <c r="A62" s="47">
        <v>5</v>
      </c>
      <c r="B62" s="129" t="s">
        <v>103</v>
      </c>
      <c r="C62" s="129"/>
      <c r="D62" s="129"/>
      <c r="E62" s="129"/>
      <c r="F62" s="129"/>
      <c r="G62" s="129"/>
      <c r="H62" s="130"/>
      <c r="I62" s="170" t="s">
        <v>158</v>
      </c>
      <c r="J62" s="170"/>
      <c r="K62" s="108">
        <v>1593.35</v>
      </c>
      <c r="L62" s="3"/>
    </row>
    <row r="63" spans="1:12" ht="15" customHeight="1">
      <c r="A63" s="46">
        <v>6</v>
      </c>
      <c r="B63" s="129" t="s">
        <v>141</v>
      </c>
      <c r="C63" s="129"/>
      <c r="D63" s="129"/>
      <c r="E63" s="129"/>
      <c r="F63" s="129"/>
      <c r="G63" s="129"/>
      <c r="H63" s="130"/>
      <c r="I63" s="170" t="s">
        <v>159</v>
      </c>
      <c r="J63" s="170"/>
      <c r="K63" s="108">
        <v>4442.68</v>
      </c>
      <c r="L63" s="3"/>
    </row>
    <row r="64" spans="1:12" ht="15" customHeight="1">
      <c r="A64" s="46">
        <v>7</v>
      </c>
      <c r="B64" s="129" t="s">
        <v>115</v>
      </c>
      <c r="C64" s="129"/>
      <c r="D64" s="129"/>
      <c r="E64" s="129"/>
      <c r="F64" s="129"/>
      <c r="G64" s="129"/>
      <c r="H64" s="130"/>
      <c r="I64" s="170" t="s">
        <v>164</v>
      </c>
      <c r="J64" s="170"/>
      <c r="K64" s="108">
        <v>37590</v>
      </c>
      <c r="L64" s="3"/>
    </row>
    <row r="65" spans="1:12" ht="15" customHeight="1">
      <c r="A65" s="47">
        <v>8</v>
      </c>
      <c r="B65" s="129" t="s">
        <v>116</v>
      </c>
      <c r="C65" s="129"/>
      <c r="D65" s="129"/>
      <c r="E65" s="129"/>
      <c r="F65" s="129"/>
      <c r="G65" s="129"/>
      <c r="H65" s="130"/>
      <c r="I65" s="170" t="s">
        <v>103</v>
      </c>
      <c r="J65" s="170"/>
      <c r="K65" s="108">
        <v>947.63</v>
      </c>
      <c r="L65" s="3"/>
    </row>
    <row r="66" spans="1:12" ht="15" customHeight="1">
      <c r="A66" s="46">
        <v>9</v>
      </c>
      <c r="B66" s="129" t="s">
        <v>142</v>
      </c>
      <c r="C66" s="129"/>
      <c r="D66" s="129"/>
      <c r="E66" s="129"/>
      <c r="F66" s="129"/>
      <c r="G66" s="129"/>
      <c r="H66" s="130"/>
      <c r="I66" s="174" t="s">
        <v>161</v>
      </c>
      <c r="J66" s="174"/>
      <c r="K66" s="172">
        <v>5471.75</v>
      </c>
      <c r="L66" s="3"/>
    </row>
    <row r="67" spans="1:12" ht="13.5" customHeight="1">
      <c r="A67" s="46">
        <v>10</v>
      </c>
      <c r="B67" s="120" t="s">
        <v>106</v>
      </c>
      <c r="C67" s="120"/>
      <c r="D67" s="120"/>
      <c r="E67" s="120"/>
      <c r="F67" s="120"/>
      <c r="G67" s="120"/>
      <c r="H67" s="121"/>
      <c r="I67" s="174"/>
      <c r="J67" s="174"/>
      <c r="K67" s="172"/>
      <c r="L67" s="3"/>
    </row>
    <row r="68" spans="1:12" ht="13.5" customHeight="1">
      <c r="A68" s="47">
        <v>11</v>
      </c>
      <c r="B68" s="120" t="s">
        <v>117</v>
      </c>
      <c r="C68" s="120"/>
      <c r="D68" s="120"/>
      <c r="E68" s="120"/>
      <c r="F68" s="120"/>
      <c r="G68" s="120"/>
      <c r="H68" s="121"/>
      <c r="I68" s="174"/>
      <c r="J68" s="174"/>
      <c r="K68" s="172"/>
      <c r="L68" s="3"/>
    </row>
    <row r="69" spans="1:12" ht="13.5" customHeight="1">
      <c r="A69" s="46">
        <v>12</v>
      </c>
      <c r="B69" s="120" t="s">
        <v>118</v>
      </c>
      <c r="C69" s="120"/>
      <c r="D69" s="120"/>
      <c r="E69" s="120"/>
      <c r="F69" s="120"/>
      <c r="G69" s="120"/>
      <c r="H69" s="121"/>
      <c r="I69" s="174"/>
      <c r="J69" s="174"/>
      <c r="K69" s="172"/>
      <c r="L69" s="3"/>
    </row>
    <row r="70" spans="1:12" ht="13.5" customHeight="1">
      <c r="A70" s="46">
        <v>13</v>
      </c>
      <c r="B70" s="120" t="s">
        <v>140</v>
      </c>
      <c r="C70" s="120"/>
      <c r="D70" s="120"/>
      <c r="E70" s="120"/>
      <c r="F70" s="120"/>
      <c r="G70" s="120"/>
      <c r="H70" s="121"/>
      <c r="I70" s="170" t="s">
        <v>160</v>
      </c>
      <c r="J70" s="170"/>
      <c r="K70" s="108">
        <v>2850.77</v>
      </c>
      <c r="L70" s="3"/>
    </row>
    <row r="71" spans="1:12" ht="13.5" customHeight="1">
      <c r="A71" s="47">
        <v>14</v>
      </c>
      <c r="B71" s="120" t="s">
        <v>121</v>
      </c>
      <c r="C71" s="120"/>
      <c r="D71" s="120"/>
      <c r="E71" s="120"/>
      <c r="F71" s="120"/>
      <c r="G71" s="120"/>
      <c r="H71" s="121"/>
      <c r="I71" s="170" t="s">
        <v>162</v>
      </c>
      <c r="J71" s="170"/>
      <c r="K71" s="108">
        <v>11333.25</v>
      </c>
      <c r="L71" s="3"/>
    </row>
    <row r="72" spans="1:12" ht="13.5" customHeight="1">
      <c r="A72" s="46">
        <v>15</v>
      </c>
      <c r="B72" s="120" t="s">
        <v>120</v>
      </c>
      <c r="C72" s="120"/>
      <c r="D72" s="120"/>
      <c r="E72" s="120"/>
      <c r="F72" s="120"/>
      <c r="G72" s="120"/>
      <c r="H72" s="121"/>
      <c r="I72" s="125" t="s">
        <v>163</v>
      </c>
      <c r="J72" s="125"/>
      <c r="K72" s="109">
        <f>SUM(K59:K71)</f>
        <v>348838.64</v>
      </c>
      <c r="L72" s="3"/>
    </row>
    <row r="73" spans="1:12" ht="13.5" customHeight="1">
      <c r="A73" s="46">
        <v>16</v>
      </c>
      <c r="B73" s="120" t="s">
        <v>122</v>
      </c>
      <c r="C73" s="120"/>
      <c r="D73" s="120"/>
      <c r="E73" s="120"/>
      <c r="F73" s="120"/>
      <c r="G73" s="120"/>
      <c r="H73" s="121"/>
      <c r="I73" s="59"/>
      <c r="J73" s="106"/>
      <c r="K73" s="106"/>
      <c r="L73" s="3"/>
    </row>
    <row r="74" spans="1:12" ht="13.5" customHeight="1">
      <c r="A74" s="47">
        <v>17</v>
      </c>
      <c r="B74" s="123" t="s">
        <v>123</v>
      </c>
      <c r="C74" s="123"/>
      <c r="D74" s="123"/>
      <c r="E74" s="123"/>
      <c r="F74" s="123"/>
      <c r="G74" s="123"/>
      <c r="H74" s="124"/>
      <c r="I74" s="59"/>
      <c r="J74" s="106"/>
      <c r="K74" s="106"/>
      <c r="L74" s="3"/>
    </row>
    <row r="75" spans="1:12" ht="12.75" customHeight="1">
      <c r="A75" s="46">
        <v>18</v>
      </c>
      <c r="B75" s="120" t="s">
        <v>105</v>
      </c>
      <c r="C75" s="120"/>
      <c r="D75" s="120"/>
      <c r="E75" s="120"/>
      <c r="F75" s="120"/>
      <c r="G75" s="120"/>
      <c r="H75" s="121"/>
      <c r="I75" s="59"/>
      <c r="J75" s="106"/>
      <c r="K75" s="106"/>
      <c r="L75" s="3"/>
    </row>
    <row r="76" spans="1:12" ht="12.75" customHeight="1">
      <c r="A76" s="46">
        <v>19</v>
      </c>
      <c r="B76" s="120" t="s">
        <v>107</v>
      </c>
      <c r="C76" s="120"/>
      <c r="D76" s="120"/>
      <c r="E76" s="120"/>
      <c r="F76" s="120"/>
      <c r="G76" s="120"/>
      <c r="H76" s="121"/>
      <c r="I76" s="59"/>
      <c r="J76" s="106"/>
      <c r="K76" s="106"/>
      <c r="L76" s="3"/>
    </row>
    <row r="77" spans="1:12" ht="12.75" customHeight="1">
      <c r="A77" s="47">
        <v>20</v>
      </c>
      <c r="B77" s="120" t="s">
        <v>108</v>
      </c>
      <c r="C77" s="120"/>
      <c r="D77" s="120"/>
      <c r="E77" s="120"/>
      <c r="F77" s="120"/>
      <c r="G77" s="120"/>
      <c r="H77" s="121"/>
      <c r="I77" s="59"/>
      <c r="J77" s="106"/>
      <c r="K77" s="106"/>
      <c r="L77" s="3"/>
    </row>
    <row r="78" spans="1:12" ht="30" customHeight="1">
      <c r="A78" s="46">
        <v>21</v>
      </c>
      <c r="B78" s="120" t="s">
        <v>109</v>
      </c>
      <c r="C78" s="120"/>
      <c r="D78" s="120"/>
      <c r="E78" s="120"/>
      <c r="F78" s="120"/>
      <c r="G78" s="120"/>
      <c r="H78" s="121"/>
      <c r="I78" s="59"/>
      <c r="J78" s="106"/>
      <c r="K78" s="106"/>
      <c r="L78" s="3"/>
    </row>
    <row r="79" spans="1:12" ht="29.25" customHeight="1">
      <c r="A79" s="46">
        <v>22</v>
      </c>
      <c r="B79" s="120" t="s">
        <v>110</v>
      </c>
      <c r="C79" s="120"/>
      <c r="D79" s="120"/>
      <c r="E79" s="120"/>
      <c r="F79" s="120"/>
      <c r="G79" s="120"/>
      <c r="H79" s="121"/>
      <c r="I79" s="59"/>
      <c r="J79" s="122"/>
      <c r="K79" s="122"/>
      <c r="L79" s="3"/>
    </row>
    <row r="80" spans="1:12" s="45" customFormat="1" ht="16.5" customHeight="1">
      <c r="A80" s="47">
        <v>23</v>
      </c>
      <c r="B80" s="120" t="s">
        <v>113</v>
      </c>
      <c r="C80" s="120"/>
      <c r="D80" s="120"/>
      <c r="E80" s="120"/>
      <c r="F80" s="120"/>
      <c r="G80" s="120"/>
      <c r="H80" s="121"/>
      <c r="I80" s="60"/>
      <c r="J80" s="122"/>
      <c r="K80" s="122"/>
      <c r="L80" s="16"/>
    </row>
    <row r="81" spans="1:12" s="45" customFormat="1" ht="94.5" customHeight="1">
      <c r="A81" s="46">
        <v>24</v>
      </c>
      <c r="B81" s="127" t="s">
        <v>111</v>
      </c>
      <c r="C81" s="128"/>
      <c r="D81" s="128"/>
      <c r="E81" s="128"/>
      <c r="F81" s="128"/>
      <c r="G81" s="128"/>
      <c r="H81" s="128"/>
      <c r="I81" s="60"/>
      <c r="J81" s="58"/>
      <c r="K81" s="58"/>
      <c r="L81" s="16"/>
    </row>
    <row r="82" ht="12.75">
      <c r="G82" s="18"/>
    </row>
    <row r="83" ht="12.75">
      <c r="A83" s="11" t="s">
        <v>147</v>
      </c>
    </row>
    <row r="84" spans="1:11" ht="36" customHeight="1">
      <c r="A84" s="126" t="s">
        <v>42</v>
      </c>
      <c r="B84" s="126"/>
      <c r="C84" s="126"/>
      <c r="D84" s="14" t="s">
        <v>16</v>
      </c>
      <c r="E84" s="19" t="s">
        <v>43</v>
      </c>
      <c r="F84" s="20" t="s">
        <v>44</v>
      </c>
      <c r="G84" s="94" t="s">
        <v>45</v>
      </c>
      <c r="H84" s="95" t="s">
        <v>44</v>
      </c>
      <c r="I84" s="91"/>
      <c r="J84" s="92"/>
      <c r="K84" s="16"/>
    </row>
    <row r="85" spans="1:11" ht="12.75" customHeight="1">
      <c r="A85" s="114" t="s">
        <v>46</v>
      </c>
      <c r="B85" s="114"/>
      <c r="C85" s="114"/>
      <c r="D85" s="96">
        <v>27</v>
      </c>
      <c r="E85" s="96">
        <v>30</v>
      </c>
      <c r="F85" s="97">
        <f>E85/D85*100</f>
        <v>111.11111111111111</v>
      </c>
      <c r="G85" s="98"/>
      <c r="H85" s="99">
        <f>G85/D85*100</f>
        <v>0</v>
      </c>
      <c r="I85" s="93"/>
      <c r="J85" s="93"/>
      <c r="K85" s="3"/>
    </row>
    <row r="87" spans="1:8" ht="12.75">
      <c r="A87" s="11" t="s">
        <v>148</v>
      </c>
      <c r="H87" s="21" t="s">
        <v>149</v>
      </c>
    </row>
    <row r="89" spans="1:11" ht="38.25" customHeight="1">
      <c r="A89" s="7" t="s">
        <v>47</v>
      </c>
      <c r="B89" s="8" t="s">
        <v>48</v>
      </c>
      <c r="C89" s="8" t="s">
        <v>49</v>
      </c>
      <c r="D89" s="8" t="s">
        <v>50</v>
      </c>
      <c r="E89" s="16"/>
      <c r="G89" s="115" t="s">
        <v>51</v>
      </c>
      <c r="H89" s="115"/>
      <c r="I89" s="115"/>
      <c r="J89" s="103" t="s">
        <v>151</v>
      </c>
      <c r="K89" s="103" t="s">
        <v>152</v>
      </c>
    </row>
    <row r="90" spans="1:11" ht="12.75" customHeight="1">
      <c r="A90" s="7" t="s">
        <v>52</v>
      </c>
      <c r="B90" s="57">
        <f>3.328+32.9301</f>
        <v>36.258100000000006</v>
      </c>
      <c r="C90" s="57">
        <f>76+200</f>
        <v>276</v>
      </c>
      <c r="D90" s="57">
        <v>710</v>
      </c>
      <c r="E90" s="3"/>
      <c r="G90" s="116" t="s">
        <v>65</v>
      </c>
      <c r="H90" s="116"/>
      <c r="I90" s="116"/>
      <c r="J90" s="167">
        <v>3</v>
      </c>
      <c r="K90" s="168">
        <v>62855.26</v>
      </c>
    </row>
    <row r="91" spans="1:11" ht="12.75">
      <c r="A91" s="7" t="s">
        <v>53</v>
      </c>
      <c r="B91" s="57">
        <f>3.944+32.9301</f>
        <v>36.874100000000006</v>
      </c>
      <c r="C91" s="57">
        <f>90+200</f>
        <v>290</v>
      </c>
      <c r="D91" s="57">
        <v>187</v>
      </c>
      <c r="E91" s="3"/>
      <c r="G91" s="116"/>
      <c r="H91" s="116"/>
      <c r="I91" s="116"/>
      <c r="J91" s="167"/>
      <c r="K91" s="168"/>
    </row>
    <row r="92" spans="1:11" ht="12.75">
      <c r="A92" s="7" t="s">
        <v>54</v>
      </c>
      <c r="B92" s="57">
        <f>3.152+32.9301</f>
        <v>36.082100000000004</v>
      </c>
      <c r="C92" s="57">
        <f>72+183</f>
        <v>255</v>
      </c>
      <c r="D92" s="57">
        <v>141</v>
      </c>
      <c r="E92" s="22"/>
      <c r="F92" s="3"/>
      <c r="G92" s="100"/>
      <c r="H92" s="100"/>
      <c r="I92" s="100"/>
      <c r="J92" s="16"/>
      <c r="K92" s="16"/>
    </row>
    <row r="93" spans="1:11" ht="12.75" customHeight="1">
      <c r="A93" s="7" t="s">
        <v>55</v>
      </c>
      <c r="B93" s="57">
        <f>2.756+32.9301</f>
        <v>35.6861</v>
      </c>
      <c r="C93" s="57">
        <f>63+170</f>
        <v>233</v>
      </c>
      <c r="D93" s="57">
        <v>93</v>
      </c>
      <c r="E93" s="3"/>
      <c r="G93" s="16"/>
      <c r="H93" s="100"/>
      <c r="I93" s="100"/>
      <c r="J93" s="16"/>
      <c r="K93" s="16"/>
    </row>
    <row r="94" spans="1:11" ht="12.75">
      <c r="A94" s="7" t="s">
        <v>56</v>
      </c>
      <c r="B94" s="57">
        <f>3.1958+32.9301</f>
        <v>36.1259</v>
      </c>
      <c r="C94" s="57">
        <f>73+185</f>
        <v>258</v>
      </c>
      <c r="D94" s="57">
        <v>93</v>
      </c>
      <c r="E94" s="3"/>
      <c r="G94" s="100"/>
      <c r="H94" s="100"/>
      <c r="I94" s="100"/>
      <c r="J94" s="16"/>
      <c r="K94" s="16"/>
    </row>
    <row r="95" spans="1:11" ht="12.75">
      <c r="A95" s="7" t="s">
        <v>57</v>
      </c>
      <c r="B95" s="57">
        <f>32.9301+1.936</f>
        <v>34.8661</v>
      </c>
      <c r="C95" s="57">
        <f>44+176</f>
        <v>220</v>
      </c>
      <c r="D95" s="57">
        <v>97</v>
      </c>
      <c r="E95" s="3"/>
      <c r="G95" s="100"/>
      <c r="H95" s="100"/>
      <c r="I95" s="100"/>
      <c r="J95" s="16"/>
      <c r="K95" s="16"/>
    </row>
    <row r="96" spans="1:11" ht="12.75" customHeight="1">
      <c r="A96" s="7" t="s">
        <v>58</v>
      </c>
      <c r="B96" s="57">
        <f>32.9301+1.936</f>
        <v>34.8661</v>
      </c>
      <c r="C96" s="57">
        <v>131</v>
      </c>
      <c r="D96" s="57">
        <v>61</v>
      </c>
      <c r="E96" s="3"/>
      <c r="G96" s="16"/>
      <c r="H96" s="100"/>
      <c r="I96" s="100"/>
      <c r="J96" s="16"/>
      <c r="K96" s="16"/>
    </row>
    <row r="97" spans="1:11" ht="12.75">
      <c r="A97" s="7" t="s">
        <v>59</v>
      </c>
      <c r="B97" s="57">
        <v>32.9301</v>
      </c>
      <c r="C97" s="57">
        <v>176</v>
      </c>
      <c r="D97" s="57">
        <v>75</v>
      </c>
      <c r="E97" s="3"/>
      <c r="G97" s="100"/>
      <c r="H97" s="100"/>
      <c r="I97" s="100"/>
      <c r="J97" s="16"/>
      <c r="K97" s="16"/>
    </row>
    <row r="98" spans="1:11" ht="12.75">
      <c r="A98" s="7" t="s">
        <v>60</v>
      </c>
      <c r="B98" s="57">
        <f>32.9301+0.4929</f>
        <v>33.423</v>
      </c>
      <c r="C98" s="57">
        <f>10+163</f>
        <v>173</v>
      </c>
      <c r="D98" s="57">
        <v>0</v>
      </c>
      <c r="E98" s="3"/>
      <c r="G98" s="100"/>
      <c r="H98" s="100"/>
      <c r="I98" s="100"/>
      <c r="J98" s="16"/>
      <c r="K98" s="16"/>
    </row>
    <row r="99" spans="1:11" ht="12.75" customHeight="1">
      <c r="A99" s="7" t="s">
        <v>61</v>
      </c>
      <c r="B99" s="57">
        <f>0.208+2.756+32.9301</f>
        <v>35.8941</v>
      </c>
      <c r="C99" s="57">
        <f>67+182</f>
        <v>249</v>
      </c>
      <c r="D99" s="57">
        <v>0</v>
      </c>
      <c r="E99" s="3"/>
      <c r="G99" s="100"/>
      <c r="H99" s="100"/>
      <c r="I99" s="100"/>
      <c r="J99" s="16"/>
      <c r="K99" s="16"/>
    </row>
    <row r="100" spans="1:11" ht="12.75">
      <c r="A100" s="7" t="s">
        <v>62</v>
      </c>
      <c r="B100" s="57">
        <f>32.9301+3.768+0.208</f>
        <v>36.9061</v>
      </c>
      <c r="C100" s="57">
        <f>86+208</f>
        <v>294</v>
      </c>
      <c r="D100" s="57">
        <v>0</v>
      </c>
      <c r="E100" s="3"/>
      <c r="G100" s="100"/>
      <c r="H100" s="100"/>
      <c r="I100" s="100"/>
      <c r="J100" s="16"/>
      <c r="K100" s="16"/>
    </row>
    <row r="101" spans="1:11" ht="12.75">
      <c r="A101" s="7" t="s">
        <v>63</v>
      </c>
      <c r="B101" s="57">
        <f>0.208+3.548+32.1147</f>
        <v>35.8707</v>
      </c>
      <c r="C101" s="57">
        <f>85+205</f>
        <v>290</v>
      </c>
      <c r="D101" s="57">
        <v>0</v>
      </c>
      <c r="E101" s="3"/>
      <c r="G101" s="100"/>
      <c r="H101" s="100"/>
      <c r="I101" s="100"/>
      <c r="J101" s="16"/>
      <c r="K101" s="16"/>
    </row>
    <row r="102" spans="1:11" ht="12.75" customHeight="1">
      <c r="A102" s="23" t="s">
        <v>64</v>
      </c>
      <c r="B102" s="57">
        <f>SUM(B90:B101)</f>
        <v>425.78249999999997</v>
      </c>
      <c r="C102" s="57">
        <f>SUM(C90:C101)</f>
        <v>2845</v>
      </c>
      <c r="D102" s="57">
        <f>SUM(D90:D101)</f>
        <v>1457</v>
      </c>
      <c r="G102" s="100"/>
      <c r="H102" s="100"/>
      <c r="I102" s="100"/>
      <c r="J102" s="16"/>
      <c r="K102" s="16"/>
    </row>
    <row r="103" spans="7:11" ht="12.75">
      <c r="G103" s="100"/>
      <c r="H103" s="100"/>
      <c r="I103" s="100"/>
      <c r="J103" s="16"/>
      <c r="K103" s="16"/>
    </row>
    <row r="104" spans="7:11" ht="12.75">
      <c r="G104" s="100"/>
      <c r="H104" s="100"/>
      <c r="I104" s="100"/>
      <c r="J104" s="16"/>
      <c r="K104" s="16"/>
    </row>
    <row r="105" spans="7:11" ht="12.75" customHeight="1">
      <c r="G105" s="100"/>
      <c r="H105" s="100"/>
      <c r="I105" s="100"/>
      <c r="J105" s="16"/>
      <c r="K105" s="16"/>
    </row>
    <row r="106" spans="7:11" ht="12.75">
      <c r="G106" s="100"/>
      <c r="H106" s="100"/>
      <c r="I106" s="100"/>
      <c r="J106" s="16"/>
      <c r="K106" s="16"/>
    </row>
    <row r="107" spans="7:11" ht="12.75">
      <c r="G107" s="100"/>
      <c r="H107" s="100"/>
      <c r="I107" s="100"/>
      <c r="J107" s="16"/>
      <c r="K107" s="16"/>
    </row>
    <row r="108" spans="7:11" ht="12.75">
      <c r="G108" s="101"/>
      <c r="H108" s="101"/>
      <c r="I108" s="101"/>
      <c r="J108" s="102"/>
      <c r="K108" s="102"/>
    </row>
    <row r="109" ht="12.75">
      <c r="A109" s="24"/>
    </row>
    <row r="110" ht="15.75">
      <c r="A110" s="53" t="s">
        <v>150</v>
      </c>
    </row>
    <row r="111" spans="1:8" ht="15.75">
      <c r="A111" s="24"/>
      <c r="B111" s="155" t="s">
        <v>135</v>
      </c>
      <c r="C111" s="155"/>
      <c r="D111" s="155"/>
      <c r="E111" s="155"/>
      <c r="F111" s="110">
        <v>-84135.41</v>
      </c>
      <c r="H111" s="54" t="s">
        <v>136</v>
      </c>
    </row>
    <row r="112" spans="1:10" ht="15">
      <c r="A112" s="24"/>
      <c r="B112" s="155" t="s">
        <v>125</v>
      </c>
      <c r="C112" s="155"/>
      <c r="D112" s="155"/>
      <c r="E112" s="155"/>
      <c r="F112" s="112">
        <f>H21</f>
        <v>326886.27</v>
      </c>
      <c r="H112" s="173" t="s">
        <v>137</v>
      </c>
      <c r="I112" s="173"/>
      <c r="J112" s="56">
        <f>20317.3</f>
        <v>20317.3</v>
      </c>
    </row>
    <row r="113" spans="1:10" ht="15">
      <c r="A113" s="24"/>
      <c r="B113" s="155" t="s">
        <v>127</v>
      </c>
      <c r="C113" s="155"/>
      <c r="D113" s="155"/>
      <c r="E113" s="155"/>
      <c r="F113" s="112">
        <f>K72</f>
        <v>348838.64</v>
      </c>
      <c r="H113" s="171" t="s">
        <v>19</v>
      </c>
      <c r="I113" s="171"/>
      <c r="J113" s="55">
        <f>H21</f>
        <v>326886.27</v>
      </c>
    </row>
    <row r="114" spans="1:10" ht="15">
      <c r="A114" s="24"/>
      <c r="B114" s="155" t="s">
        <v>138</v>
      </c>
      <c r="C114" s="155"/>
      <c r="D114" s="155"/>
      <c r="E114" s="155"/>
      <c r="F114" s="111">
        <f>F111+F112-F113</f>
        <v>-106087.78</v>
      </c>
      <c r="H114" s="171" t="s">
        <v>126</v>
      </c>
      <c r="I114" s="171"/>
      <c r="J114" s="55">
        <f>I21</f>
        <v>325640.27</v>
      </c>
    </row>
    <row r="115" spans="1:10" ht="15">
      <c r="A115" s="24"/>
      <c r="B115" s="156"/>
      <c r="C115" s="156"/>
      <c r="D115" s="156"/>
      <c r="E115" s="156"/>
      <c r="F115" s="48"/>
      <c r="H115" s="171" t="s">
        <v>139</v>
      </c>
      <c r="I115" s="171"/>
      <c r="J115" s="55">
        <f>J112+J113-J114</f>
        <v>21563.29999999999</v>
      </c>
    </row>
    <row r="116" spans="1:6" ht="15">
      <c r="A116" s="24"/>
      <c r="B116" s="26"/>
      <c r="F116" s="49"/>
    </row>
    <row r="117" ht="12.75">
      <c r="A117" s="24"/>
    </row>
    <row r="118" ht="12.75">
      <c r="A118" s="24"/>
    </row>
    <row r="119" spans="1:10" ht="15">
      <c r="A119" s="24"/>
      <c r="B119" s="156"/>
      <c r="C119" s="156"/>
      <c r="D119" s="156"/>
      <c r="E119" s="156"/>
      <c r="F119" s="156"/>
      <c r="G119" s="156"/>
      <c r="H119" s="156"/>
      <c r="I119" s="156"/>
      <c r="J119" s="156"/>
    </row>
    <row r="120" ht="12.75">
      <c r="A120" s="24"/>
    </row>
    <row r="121" ht="12.75">
      <c r="A121" s="24"/>
    </row>
  </sheetData>
  <sheetProtection selectLockedCells="1" selectUnlockedCells="1"/>
  <mergeCells count="122">
    <mergeCell ref="I63:J63"/>
    <mergeCell ref="I64:J64"/>
    <mergeCell ref="I65:J65"/>
    <mergeCell ref="I66:J69"/>
    <mergeCell ref="B114:E114"/>
    <mergeCell ref="H114:I114"/>
    <mergeCell ref="B115:E115"/>
    <mergeCell ref="H115:I115"/>
    <mergeCell ref="K66:K69"/>
    <mergeCell ref="I70:J70"/>
    <mergeCell ref="I71:J71"/>
    <mergeCell ref="H112:I112"/>
    <mergeCell ref="B113:E113"/>
    <mergeCell ref="H113:I113"/>
    <mergeCell ref="J21:J36"/>
    <mergeCell ref="B23:G23"/>
    <mergeCell ref="J90:J91"/>
    <mergeCell ref="K90:K91"/>
    <mergeCell ref="B66:H66"/>
    <mergeCell ref="I58:J58"/>
    <mergeCell ref="I59:J59"/>
    <mergeCell ref="I60:J60"/>
    <mergeCell ref="I61:J61"/>
    <mergeCell ref="I62:J62"/>
    <mergeCell ref="A1:K1"/>
    <mergeCell ref="A2:K2"/>
    <mergeCell ref="A3:K3"/>
    <mergeCell ref="B5:D6"/>
    <mergeCell ref="H5:I5"/>
    <mergeCell ref="H14:I14"/>
    <mergeCell ref="A11:F11"/>
    <mergeCell ref="H6:I6"/>
    <mergeCell ref="B111:E111"/>
    <mergeCell ref="B25:G25"/>
    <mergeCell ref="B35:G35"/>
    <mergeCell ref="B36:G36"/>
    <mergeCell ref="B32:G32"/>
    <mergeCell ref="B119:J119"/>
    <mergeCell ref="B29:G29"/>
    <mergeCell ref="B27:G27"/>
    <mergeCell ref="H21:H36"/>
    <mergeCell ref="B112:E112"/>
    <mergeCell ref="H10:I10"/>
    <mergeCell ref="B26:G26"/>
    <mergeCell ref="H7:I7"/>
    <mergeCell ref="A8:F8"/>
    <mergeCell ref="H8:I8"/>
    <mergeCell ref="A9:F9"/>
    <mergeCell ref="H9:I9"/>
    <mergeCell ref="B24:G24"/>
    <mergeCell ref="A10:F10"/>
    <mergeCell ref="B21:G21"/>
    <mergeCell ref="B49:E49"/>
    <mergeCell ref="F49:H49"/>
    <mergeCell ref="B39:G39"/>
    <mergeCell ref="B42:G42"/>
    <mergeCell ref="A45:G45"/>
    <mergeCell ref="B44:G44"/>
    <mergeCell ref="B40:G40"/>
    <mergeCell ref="H11:I11"/>
    <mergeCell ref="B20:G20"/>
    <mergeCell ref="A12:F12"/>
    <mergeCell ref="B33:G33"/>
    <mergeCell ref="B34:G34"/>
    <mergeCell ref="H12:I12"/>
    <mergeCell ref="A17:G17"/>
    <mergeCell ref="H15:I15"/>
    <mergeCell ref="B28:G28"/>
    <mergeCell ref="B30:G30"/>
    <mergeCell ref="B22:G22"/>
    <mergeCell ref="A13:F15"/>
    <mergeCell ref="H13:I13"/>
    <mergeCell ref="B43:G43"/>
    <mergeCell ref="A19:G19"/>
    <mergeCell ref="B41:G41"/>
    <mergeCell ref="I21:I36"/>
    <mergeCell ref="B31:G31"/>
    <mergeCell ref="B38:G38"/>
    <mergeCell ref="B37:G37"/>
    <mergeCell ref="B53:E53"/>
    <mergeCell ref="F53:H53"/>
    <mergeCell ref="B52:E52"/>
    <mergeCell ref="B51:E51"/>
    <mergeCell ref="F51:H51"/>
    <mergeCell ref="B48:E48"/>
    <mergeCell ref="F52:H52"/>
    <mergeCell ref="B50:E50"/>
    <mergeCell ref="F50:H50"/>
    <mergeCell ref="F48:H48"/>
    <mergeCell ref="B64:H64"/>
    <mergeCell ref="B65:H65"/>
    <mergeCell ref="B59:H59"/>
    <mergeCell ref="B58:H58"/>
    <mergeCell ref="A56:A57"/>
    <mergeCell ref="B56:H57"/>
    <mergeCell ref="B60:H60"/>
    <mergeCell ref="B63:H63"/>
    <mergeCell ref="B61:H61"/>
    <mergeCell ref="B62:H62"/>
    <mergeCell ref="B81:H81"/>
    <mergeCell ref="B72:H72"/>
    <mergeCell ref="B71:H71"/>
    <mergeCell ref="B77:H77"/>
    <mergeCell ref="B73:H73"/>
    <mergeCell ref="B75:H75"/>
    <mergeCell ref="J80:K80"/>
    <mergeCell ref="B79:H79"/>
    <mergeCell ref="B78:H78"/>
    <mergeCell ref="B67:H67"/>
    <mergeCell ref="B68:H68"/>
    <mergeCell ref="B70:H70"/>
    <mergeCell ref="B69:H69"/>
    <mergeCell ref="A85:C85"/>
    <mergeCell ref="G89:I89"/>
    <mergeCell ref="G90:I91"/>
    <mergeCell ref="B46:H46"/>
    <mergeCell ref="B80:H80"/>
    <mergeCell ref="J79:K79"/>
    <mergeCell ref="B74:H74"/>
    <mergeCell ref="B76:H76"/>
    <mergeCell ref="I72:J72"/>
    <mergeCell ref="A84:C84"/>
  </mergeCells>
  <hyperlinks>
    <hyperlink ref="A12" r:id="rId1" display="http://www.reformagkh.ru/mymanager/organization/7597650"/>
  </hyperlinks>
  <printOptions/>
  <pageMargins left="0.39375" right="0.39375" top="0.39375" bottom="0.39375" header="0.5118055555555555" footer="0.5118055555555555"/>
  <pageSetup fitToHeight="0" fitToWidth="1" horizontalDpi="300" verticalDpi="300" orientation="portrait" paperSize="9" scale="72" r:id="rId2"/>
  <rowBreaks count="1" manualBreakCount="1"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7.875" style="0" customWidth="1"/>
    <col min="4" max="4" width="15.25390625" style="0" customWidth="1"/>
    <col min="5" max="5" width="10.375" style="0" customWidth="1"/>
    <col min="6" max="6" width="10.25390625" style="0" customWidth="1"/>
    <col min="7" max="7" width="10.875" style="0" customWidth="1"/>
    <col min="8" max="8" width="16.625" style="0" customWidth="1"/>
    <col min="9" max="9" width="16.375" style="0" customWidth="1"/>
    <col min="10" max="10" width="17.125" style="0" customWidth="1"/>
    <col min="11" max="11" width="12.25390625" style="0" customWidth="1"/>
  </cols>
  <sheetData>
    <row r="1" spans="1:13" s="2" customFormat="1" ht="12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  <c r="M1" s="1"/>
    </row>
    <row r="2" spans="1:13" s="2" customFormat="1" ht="12.75" customHeight="1">
      <c r="A2" s="163" t="s">
        <v>165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"/>
      <c r="M2" s="1"/>
    </row>
    <row r="3" spans="1:13" s="2" customFormat="1" ht="12.75" customHeight="1">
      <c r="A3" s="163" t="s">
        <v>119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</row>
    <row r="4" spans="1:13" s="4" customFormat="1" ht="12.75">
      <c r="A4"/>
      <c r="B4"/>
      <c r="C4"/>
      <c r="D4"/>
      <c r="E4"/>
      <c r="F4"/>
      <c r="G4"/>
      <c r="H4"/>
      <c r="I4"/>
      <c r="J4"/>
      <c r="K4"/>
      <c r="L4" s="3"/>
      <c r="M4" s="3"/>
    </row>
    <row r="5" spans="1:13" s="4" customFormat="1" ht="12.75" customHeight="1">
      <c r="A5"/>
      <c r="B5" s="164"/>
      <c r="C5" s="164"/>
      <c r="D5" s="164"/>
      <c r="E5"/>
      <c r="F5"/>
      <c r="G5" s="35" t="s">
        <v>1</v>
      </c>
      <c r="H5" s="143" t="s">
        <v>2</v>
      </c>
      <c r="I5" s="143"/>
      <c r="J5" s="36" t="s">
        <v>3</v>
      </c>
      <c r="K5" s="36" t="s">
        <v>4</v>
      </c>
      <c r="L5" s="3"/>
      <c r="M5" s="3"/>
    </row>
    <row r="6" spans="1:13" s="4" customFormat="1" ht="24.75" customHeight="1">
      <c r="A6"/>
      <c r="B6" s="164"/>
      <c r="C6" s="164"/>
      <c r="D6" s="164"/>
      <c r="E6"/>
      <c r="F6"/>
      <c r="G6" s="37">
        <v>1</v>
      </c>
      <c r="H6" s="143" t="s">
        <v>5</v>
      </c>
      <c r="I6" s="143"/>
      <c r="J6" s="36" t="s">
        <v>6</v>
      </c>
      <c r="K6" s="38">
        <v>1587</v>
      </c>
      <c r="L6" s="5"/>
      <c r="M6" s="3"/>
    </row>
    <row r="7" spans="1:13" s="4" customFormat="1" ht="12.75" customHeight="1">
      <c r="A7"/>
      <c r="B7"/>
      <c r="C7"/>
      <c r="D7"/>
      <c r="E7"/>
      <c r="F7"/>
      <c r="G7" s="39"/>
      <c r="H7" s="143" t="s">
        <v>7</v>
      </c>
      <c r="I7" s="143"/>
      <c r="J7" s="36" t="s">
        <v>6</v>
      </c>
      <c r="K7" s="38">
        <v>1568.1</v>
      </c>
      <c r="L7" s="5"/>
      <c r="M7" s="3"/>
    </row>
    <row r="8" spans="1:13" s="4" customFormat="1" ht="12.75" customHeight="1">
      <c r="A8" s="154" t="s">
        <v>93</v>
      </c>
      <c r="B8" s="154"/>
      <c r="C8" s="154"/>
      <c r="D8" s="154"/>
      <c r="E8" s="154"/>
      <c r="F8" s="154"/>
      <c r="G8" s="39"/>
      <c r="H8" s="143" t="s">
        <v>8</v>
      </c>
      <c r="I8" s="143"/>
      <c r="J8" s="36" t="s">
        <v>6</v>
      </c>
      <c r="K8" s="38"/>
      <c r="L8" s="5"/>
      <c r="M8" s="3"/>
    </row>
    <row r="9" spans="1:13" s="4" customFormat="1" ht="12.75" customHeight="1">
      <c r="A9" s="154" t="s">
        <v>66</v>
      </c>
      <c r="B9" s="154"/>
      <c r="C9" s="154"/>
      <c r="D9" s="154"/>
      <c r="E9" s="154"/>
      <c r="F9" s="154"/>
      <c r="G9" s="39"/>
      <c r="H9" s="143" t="s">
        <v>9</v>
      </c>
      <c r="I9" s="143"/>
      <c r="J9" s="36" t="s">
        <v>10</v>
      </c>
      <c r="K9" s="38">
        <v>157.6</v>
      </c>
      <c r="L9" s="5"/>
      <c r="M9" s="3"/>
    </row>
    <row r="10" spans="1:13" s="4" customFormat="1" ht="12.75" customHeight="1">
      <c r="A10" s="150" t="s">
        <v>67</v>
      </c>
      <c r="B10" s="150"/>
      <c r="C10" s="150"/>
      <c r="D10" s="150"/>
      <c r="E10" s="150"/>
      <c r="F10" s="150"/>
      <c r="G10" s="39">
        <v>2</v>
      </c>
      <c r="H10" s="143" t="s">
        <v>11</v>
      </c>
      <c r="I10" s="143"/>
      <c r="J10" s="36" t="s">
        <v>10</v>
      </c>
      <c r="K10" s="38">
        <v>492</v>
      </c>
      <c r="L10" s="5"/>
      <c r="M10" s="3"/>
    </row>
    <row r="11" spans="1:13" s="4" customFormat="1" ht="12.75" customHeight="1">
      <c r="A11" s="150" t="s">
        <v>68</v>
      </c>
      <c r="B11" s="150"/>
      <c r="C11" s="150"/>
      <c r="D11" s="150"/>
      <c r="E11" s="150"/>
      <c r="F11" s="150"/>
      <c r="G11" s="39">
        <v>3</v>
      </c>
      <c r="H11" s="143" t="s">
        <v>12</v>
      </c>
      <c r="I11" s="143"/>
      <c r="J11" s="36" t="s">
        <v>6</v>
      </c>
      <c r="K11" s="38">
        <v>3825</v>
      </c>
      <c r="L11" s="5"/>
      <c r="M11" s="3"/>
    </row>
    <row r="12" spans="1:13" s="4" customFormat="1" ht="12.75" customHeight="1">
      <c r="A12" s="149" t="s">
        <v>69</v>
      </c>
      <c r="B12" s="150"/>
      <c r="C12" s="150"/>
      <c r="D12" s="150"/>
      <c r="E12" s="150"/>
      <c r="F12" s="150"/>
      <c r="G12" s="39">
        <v>4</v>
      </c>
      <c r="H12" s="151" t="s">
        <v>13</v>
      </c>
      <c r="I12" s="151"/>
      <c r="J12" s="175" t="s">
        <v>166</v>
      </c>
      <c r="K12" s="38">
        <v>15.08</v>
      </c>
      <c r="L12" s="5"/>
      <c r="M12" s="3"/>
    </row>
    <row r="13" spans="1:13" s="4" customFormat="1" ht="12.75" customHeight="1">
      <c r="A13" s="142" t="s">
        <v>70</v>
      </c>
      <c r="B13" s="142"/>
      <c r="C13" s="142"/>
      <c r="D13" s="142"/>
      <c r="E13" s="142"/>
      <c r="F13" s="142"/>
      <c r="G13" s="39">
        <v>5</v>
      </c>
      <c r="H13" s="143" t="s">
        <v>14</v>
      </c>
      <c r="I13" s="143"/>
      <c r="J13" s="36" t="s">
        <v>15</v>
      </c>
      <c r="K13" s="38">
        <v>3</v>
      </c>
      <c r="L13" s="5"/>
      <c r="M13" s="3"/>
    </row>
    <row r="14" spans="1:13" s="4" customFormat="1" ht="12.75" customHeight="1">
      <c r="A14" s="142"/>
      <c r="B14" s="142"/>
      <c r="C14" s="142"/>
      <c r="D14" s="142"/>
      <c r="E14" s="142"/>
      <c r="F14" s="142"/>
      <c r="G14" s="40">
        <v>6</v>
      </c>
      <c r="H14" s="165" t="s">
        <v>16</v>
      </c>
      <c r="I14" s="165"/>
      <c r="J14" s="41" t="s">
        <v>15</v>
      </c>
      <c r="K14" s="38">
        <v>27</v>
      </c>
      <c r="L14" s="5"/>
      <c r="M14" s="3"/>
    </row>
    <row r="15" spans="1:13" s="4" customFormat="1" ht="12.75" customHeight="1">
      <c r="A15" s="142"/>
      <c r="B15" s="142"/>
      <c r="C15" s="142"/>
      <c r="D15" s="142"/>
      <c r="E15" s="142"/>
      <c r="F15" s="142"/>
      <c r="G15" s="39">
        <v>7</v>
      </c>
      <c r="H15" s="143" t="s">
        <v>17</v>
      </c>
      <c r="I15" s="143"/>
      <c r="J15" s="36" t="s">
        <v>15</v>
      </c>
      <c r="K15" s="38">
        <v>3</v>
      </c>
      <c r="L15" s="5"/>
      <c r="M15" s="3"/>
    </row>
    <row r="16" spans="1:13" s="4" customFormat="1" ht="12.75">
      <c r="A16" s="3"/>
      <c r="B16" s="3"/>
      <c r="C16" s="3"/>
      <c r="D16" s="3"/>
      <c r="E16" s="3"/>
      <c r="F16" s="3"/>
      <c r="G16" s="42"/>
      <c r="H16" s="42"/>
      <c r="I16" s="42"/>
      <c r="J16" s="42"/>
      <c r="K16" s="42"/>
      <c r="L16" s="3"/>
      <c r="M16"/>
    </row>
    <row r="17" spans="1:13" s="4" customFormat="1" ht="12.75">
      <c r="A17" s="176"/>
      <c r="B17" s="177"/>
      <c r="C17" s="177"/>
      <c r="D17" s="177"/>
      <c r="E17" s="177"/>
      <c r="F17" s="177"/>
      <c r="G17" s="178" t="s">
        <v>167</v>
      </c>
      <c r="H17" s="43"/>
      <c r="I17" s="179"/>
      <c r="J17" s="179"/>
      <c r="K17" s="180">
        <v>57552.31</v>
      </c>
      <c r="L17" s="3"/>
      <c r="M17"/>
    </row>
    <row r="18" spans="1:13" s="4" customFormat="1" ht="23.25" customHeight="1">
      <c r="A18" s="6" t="s">
        <v>1</v>
      </c>
      <c r="B18" s="148" t="s">
        <v>18</v>
      </c>
      <c r="C18" s="148"/>
      <c r="D18" s="148"/>
      <c r="E18" s="148"/>
      <c r="F18" s="148"/>
      <c r="G18" s="148"/>
      <c r="H18" s="181" t="s">
        <v>19</v>
      </c>
      <c r="I18" s="181" t="s">
        <v>168</v>
      </c>
      <c r="J18" s="113" t="s">
        <v>169</v>
      </c>
      <c r="K18" s="181" t="s">
        <v>170</v>
      </c>
      <c r="L18" s="3"/>
      <c r="M18"/>
    </row>
    <row r="19" spans="1:13" s="4" customFormat="1" ht="23.25" customHeight="1">
      <c r="A19" s="29">
        <v>1</v>
      </c>
      <c r="B19" s="160" t="s">
        <v>72</v>
      </c>
      <c r="C19" s="161"/>
      <c r="D19" s="161"/>
      <c r="E19" s="161"/>
      <c r="F19" s="161"/>
      <c r="G19" s="162"/>
      <c r="H19" s="182">
        <v>283763.52</v>
      </c>
      <c r="I19" s="183">
        <v>277754.07</v>
      </c>
      <c r="J19" s="183">
        <f>H19-I19</f>
        <v>6009.450000000012</v>
      </c>
      <c r="K19" s="181"/>
      <c r="L19" s="3"/>
      <c r="M19"/>
    </row>
    <row r="20" spans="1:13" s="4" customFormat="1" ht="76.5" customHeight="1">
      <c r="A20" s="30" t="s">
        <v>73</v>
      </c>
      <c r="B20" s="141" t="s">
        <v>71</v>
      </c>
      <c r="C20" s="141"/>
      <c r="D20" s="141"/>
      <c r="E20" s="141"/>
      <c r="F20" s="141"/>
      <c r="G20" s="141"/>
      <c r="H20" s="184"/>
      <c r="I20" s="185"/>
      <c r="J20" s="185"/>
      <c r="K20" s="7"/>
      <c r="L20" s="3"/>
      <c r="M20"/>
    </row>
    <row r="21" spans="1:13" s="4" customFormat="1" ht="12.75" customHeight="1">
      <c r="A21" s="31" t="s">
        <v>74</v>
      </c>
      <c r="B21" s="141" t="s">
        <v>20</v>
      </c>
      <c r="C21" s="141"/>
      <c r="D21" s="141"/>
      <c r="E21" s="141"/>
      <c r="F21" s="141"/>
      <c r="G21" s="141"/>
      <c r="H21" s="184"/>
      <c r="I21" s="185"/>
      <c r="J21" s="185"/>
      <c r="K21" s="7"/>
      <c r="L21" s="3"/>
      <c r="M21"/>
    </row>
    <row r="22" spans="1:13" s="4" customFormat="1" ht="12.75" customHeight="1">
      <c r="A22" s="32" t="s">
        <v>75</v>
      </c>
      <c r="B22" s="136" t="s">
        <v>21</v>
      </c>
      <c r="C22" s="136"/>
      <c r="D22" s="136"/>
      <c r="E22" s="136"/>
      <c r="F22" s="136"/>
      <c r="G22" s="136"/>
      <c r="H22" s="184"/>
      <c r="I22" s="185"/>
      <c r="J22" s="185"/>
      <c r="K22" s="7"/>
      <c r="L22" s="3"/>
      <c r="M22"/>
    </row>
    <row r="23" spans="1:13" s="4" customFormat="1" ht="12.75" customHeight="1">
      <c r="A23" s="32" t="s">
        <v>76</v>
      </c>
      <c r="B23" s="136" t="s">
        <v>22</v>
      </c>
      <c r="C23" s="136"/>
      <c r="D23" s="136"/>
      <c r="E23" s="136"/>
      <c r="F23" s="136"/>
      <c r="G23" s="136"/>
      <c r="H23" s="184"/>
      <c r="I23" s="185"/>
      <c r="J23" s="185"/>
      <c r="K23" s="7"/>
      <c r="L23" s="3"/>
      <c r="M23"/>
    </row>
    <row r="24" spans="1:13" s="4" customFormat="1" ht="12.75" customHeight="1">
      <c r="A24" s="32" t="s">
        <v>77</v>
      </c>
      <c r="B24" s="136" t="s">
        <v>23</v>
      </c>
      <c r="C24" s="136"/>
      <c r="D24" s="136"/>
      <c r="E24" s="136"/>
      <c r="F24" s="136"/>
      <c r="G24" s="136"/>
      <c r="H24" s="184"/>
      <c r="I24" s="185"/>
      <c r="J24" s="185"/>
      <c r="K24" s="7"/>
      <c r="L24" s="3"/>
      <c r="M24"/>
    </row>
    <row r="25" spans="1:13" s="4" customFormat="1" ht="12.75" customHeight="1">
      <c r="A25" s="32" t="s">
        <v>78</v>
      </c>
      <c r="B25" s="136" t="s">
        <v>24</v>
      </c>
      <c r="C25" s="136"/>
      <c r="D25" s="136"/>
      <c r="E25" s="136"/>
      <c r="F25" s="136"/>
      <c r="G25" s="136"/>
      <c r="H25" s="184"/>
      <c r="I25" s="185"/>
      <c r="J25" s="185"/>
      <c r="K25" s="7"/>
      <c r="L25" s="3"/>
      <c r="M25"/>
    </row>
    <row r="26" spans="1:13" s="4" customFormat="1" ht="12.75" customHeight="1">
      <c r="A26" s="32" t="s">
        <v>79</v>
      </c>
      <c r="B26" s="136" t="s">
        <v>25</v>
      </c>
      <c r="C26" s="136"/>
      <c r="D26" s="136"/>
      <c r="E26" s="136"/>
      <c r="F26" s="136"/>
      <c r="G26" s="136"/>
      <c r="H26" s="184"/>
      <c r="I26" s="185"/>
      <c r="J26" s="185"/>
      <c r="K26" s="7"/>
      <c r="L26" s="3"/>
      <c r="M26"/>
    </row>
    <row r="27" spans="1:13" s="4" customFormat="1" ht="12.75" customHeight="1">
      <c r="A27" s="31" t="s">
        <v>80</v>
      </c>
      <c r="B27" s="141" t="s">
        <v>26</v>
      </c>
      <c r="C27" s="141"/>
      <c r="D27" s="141"/>
      <c r="E27" s="141"/>
      <c r="F27" s="141"/>
      <c r="G27" s="141"/>
      <c r="H27" s="184"/>
      <c r="I27" s="185"/>
      <c r="J27" s="185"/>
      <c r="K27" s="7"/>
      <c r="L27" s="3"/>
      <c r="M27"/>
    </row>
    <row r="28" spans="1:13" s="4" customFormat="1" ht="12.75" customHeight="1">
      <c r="A28" s="27" t="s">
        <v>81</v>
      </c>
      <c r="B28" s="141" t="s">
        <v>27</v>
      </c>
      <c r="C28" s="141"/>
      <c r="D28" s="141"/>
      <c r="E28" s="141"/>
      <c r="F28" s="141"/>
      <c r="G28" s="141"/>
      <c r="H28" s="184"/>
      <c r="I28" s="185"/>
      <c r="J28" s="185"/>
      <c r="K28" s="7"/>
      <c r="L28" s="3"/>
      <c r="M28"/>
    </row>
    <row r="29" spans="1:13" s="4" customFormat="1" ht="12.75" customHeight="1">
      <c r="A29" s="31" t="s">
        <v>82</v>
      </c>
      <c r="B29" s="141" t="s">
        <v>171</v>
      </c>
      <c r="C29" s="141"/>
      <c r="D29" s="141"/>
      <c r="E29" s="141"/>
      <c r="F29" s="141"/>
      <c r="G29" s="141"/>
      <c r="H29" s="184"/>
      <c r="I29" s="185"/>
      <c r="J29" s="185"/>
      <c r="K29" s="7"/>
      <c r="L29" s="3"/>
      <c r="M29"/>
    </row>
    <row r="30" spans="1:13" s="4" customFormat="1" ht="12.75" customHeight="1">
      <c r="A30" s="27" t="s">
        <v>83</v>
      </c>
      <c r="B30" s="141" t="s">
        <v>28</v>
      </c>
      <c r="C30" s="141"/>
      <c r="D30" s="141"/>
      <c r="E30" s="141"/>
      <c r="F30" s="141"/>
      <c r="G30" s="141"/>
      <c r="H30" s="184"/>
      <c r="I30" s="185"/>
      <c r="J30" s="185"/>
      <c r="K30" s="7"/>
      <c r="L30" s="3"/>
      <c r="M30"/>
    </row>
    <row r="31" spans="1:13" s="4" customFormat="1" ht="12.75" customHeight="1" hidden="1">
      <c r="A31" s="27"/>
      <c r="B31" s="136" t="s">
        <v>30</v>
      </c>
      <c r="C31" s="136"/>
      <c r="D31" s="136"/>
      <c r="E31" s="136"/>
      <c r="F31" s="136"/>
      <c r="G31" s="136"/>
      <c r="H31" s="184"/>
      <c r="I31" s="185"/>
      <c r="J31" s="185"/>
      <c r="K31" s="7"/>
      <c r="L31" s="3"/>
      <c r="M31"/>
    </row>
    <row r="32" spans="1:13" s="4" customFormat="1" ht="12.75" customHeight="1" hidden="1">
      <c r="A32" s="27"/>
      <c r="B32" s="136" t="s">
        <v>31</v>
      </c>
      <c r="C32" s="136"/>
      <c r="D32" s="136"/>
      <c r="E32" s="136"/>
      <c r="F32" s="136"/>
      <c r="G32" s="136"/>
      <c r="H32" s="184"/>
      <c r="I32" s="185"/>
      <c r="J32" s="185"/>
      <c r="K32" s="7"/>
      <c r="L32" s="3"/>
      <c r="M32"/>
    </row>
    <row r="33" spans="1:13" s="4" customFormat="1" ht="12.75" customHeight="1" hidden="1">
      <c r="A33" s="27"/>
      <c r="B33" s="136" t="s">
        <v>32</v>
      </c>
      <c r="C33" s="136"/>
      <c r="D33" s="136"/>
      <c r="E33" s="136"/>
      <c r="F33" s="136"/>
      <c r="G33" s="136"/>
      <c r="H33" s="184"/>
      <c r="I33" s="185"/>
      <c r="J33" s="185"/>
      <c r="K33" s="7"/>
      <c r="L33" s="3"/>
      <c r="M33"/>
    </row>
    <row r="34" spans="1:13" s="4" customFormat="1" ht="12.75" customHeight="1" hidden="1">
      <c r="A34" s="27"/>
      <c r="B34" s="136" t="s">
        <v>33</v>
      </c>
      <c r="C34" s="136"/>
      <c r="D34" s="136"/>
      <c r="E34" s="136"/>
      <c r="F34" s="136"/>
      <c r="G34" s="136"/>
      <c r="H34" s="184"/>
      <c r="I34" s="185"/>
      <c r="J34" s="185"/>
      <c r="K34" s="7"/>
      <c r="L34" s="3"/>
      <c r="M34"/>
    </row>
    <row r="35" spans="1:13" s="4" customFormat="1" ht="12.75" customHeight="1">
      <c r="A35" s="27" t="s">
        <v>172</v>
      </c>
      <c r="B35" s="141" t="s">
        <v>34</v>
      </c>
      <c r="C35" s="141"/>
      <c r="D35" s="141"/>
      <c r="E35" s="141"/>
      <c r="F35" s="141"/>
      <c r="G35" s="141"/>
      <c r="H35" s="186"/>
      <c r="I35" s="187"/>
      <c r="J35" s="187"/>
      <c r="K35" s="7"/>
      <c r="L35" s="3"/>
      <c r="M35"/>
    </row>
    <row r="36" spans="1:13" s="4" customFormat="1" ht="12.75" customHeight="1">
      <c r="A36" s="33">
        <v>2</v>
      </c>
      <c r="B36" s="141" t="s">
        <v>29</v>
      </c>
      <c r="C36" s="141"/>
      <c r="D36" s="141"/>
      <c r="E36" s="141"/>
      <c r="F36" s="141"/>
      <c r="G36" s="141"/>
      <c r="H36" s="188">
        <f>SUM(H37:H42)</f>
        <v>807430.8700000001</v>
      </c>
      <c r="I36" s="189">
        <f>SUM(I37:I42)</f>
        <v>777072.47</v>
      </c>
      <c r="J36" s="190">
        <f>SUM(J37:J42)</f>
        <v>30358.399999999998</v>
      </c>
      <c r="K36" s="7"/>
      <c r="L36" s="3"/>
      <c r="M36"/>
    </row>
    <row r="37" spans="1:13" s="4" customFormat="1" ht="12.75" customHeight="1">
      <c r="A37" s="28" t="s">
        <v>84</v>
      </c>
      <c r="B37" s="144" t="s">
        <v>88</v>
      </c>
      <c r="C37" s="144"/>
      <c r="D37" s="144"/>
      <c r="E37" s="144"/>
      <c r="F37" s="144"/>
      <c r="G37" s="144"/>
      <c r="H37" s="191">
        <v>84863.86</v>
      </c>
      <c r="I37" s="192">
        <v>75150.05</v>
      </c>
      <c r="J37" s="193">
        <f aca="true" t="shared" si="0" ref="J37:J42">H37-I37</f>
        <v>9713.809999999998</v>
      </c>
      <c r="K37" s="7"/>
      <c r="L37" s="3"/>
      <c r="M37"/>
    </row>
    <row r="38" spans="1:13" s="4" customFormat="1" ht="12.75" customHeight="1">
      <c r="A38" s="28" t="s">
        <v>85</v>
      </c>
      <c r="B38" s="144" t="s">
        <v>89</v>
      </c>
      <c r="C38" s="144"/>
      <c r="D38" s="144"/>
      <c r="E38" s="144"/>
      <c r="F38" s="144"/>
      <c r="G38" s="144"/>
      <c r="H38" s="191">
        <v>108225.22</v>
      </c>
      <c r="I38" s="192">
        <v>99656.66</v>
      </c>
      <c r="J38" s="193">
        <f t="shared" si="0"/>
        <v>8568.559999999998</v>
      </c>
      <c r="K38" s="7"/>
      <c r="L38" s="3"/>
      <c r="M38"/>
    </row>
    <row r="39" spans="1:13" s="4" customFormat="1" ht="12.75" customHeight="1">
      <c r="A39" s="28" t="s">
        <v>86</v>
      </c>
      <c r="B39" s="144" t="s">
        <v>90</v>
      </c>
      <c r="C39" s="144"/>
      <c r="D39" s="144"/>
      <c r="E39" s="144"/>
      <c r="F39" s="144"/>
      <c r="G39" s="144"/>
      <c r="H39" s="191">
        <v>559943.4</v>
      </c>
      <c r="I39" s="192">
        <v>545717.27</v>
      </c>
      <c r="J39" s="193">
        <f t="shared" si="0"/>
        <v>14226.130000000005</v>
      </c>
      <c r="K39" s="7"/>
      <c r="L39" s="3"/>
      <c r="M39"/>
    </row>
    <row r="40" spans="1:13" s="4" customFormat="1" ht="12.75" customHeight="1">
      <c r="A40" s="28" t="s">
        <v>87</v>
      </c>
      <c r="B40" s="144" t="s">
        <v>91</v>
      </c>
      <c r="C40" s="144"/>
      <c r="D40" s="144"/>
      <c r="E40" s="144"/>
      <c r="F40" s="144"/>
      <c r="G40" s="144"/>
      <c r="H40" s="191">
        <v>49193.92</v>
      </c>
      <c r="I40" s="192">
        <v>50406.03</v>
      </c>
      <c r="J40" s="193">
        <f t="shared" si="0"/>
        <v>-1212.1100000000006</v>
      </c>
      <c r="K40" s="7"/>
      <c r="L40" s="3"/>
      <c r="M40"/>
    </row>
    <row r="41" spans="1:13" s="4" customFormat="1" ht="12.75" customHeight="1">
      <c r="A41" s="28" t="s">
        <v>92</v>
      </c>
      <c r="B41" s="144" t="s">
        <v>33</v>
      </c>
      <c r="C41" s="144"/>
      <c r="D41" s="144"/>
      <c r="E41" s="144"/>
      <c r="F41" s="144"/>
      <c r="G41" s="144"/>
      <c r="H41" s="191">
        <v>2115.81</v>
      </c>
      <c r="I41" s="192">
        <v>2846.85</v>
      </c>
      <c r="J41" s="193">
        <f t="shared" si="0"/>
        <v>-731.04</v>
      </c>
      <c r="K41" s="7"/>
      <c r="L41" s="3"/>
      <c r="M41"/>
    </row>
    <row r="42" spans="1:13" s="4" customFormat="1" ht="12.75" customHeight="1">
      <c r="A42" s="50" t="s">
        <v>128</v>
      </c>
      <c r="B42" s="144" t="s">
        <v>124</v>
      </c>
      <c r="C42" s="141"/>
      <c r="D42" s="141"/>
      <c r="E42" s="141"/>
      <c r="F42" s="141"/>
      <c r="G42" s="141"/>
      <c r="H42" s="191">
        <v>3088.66</v>
      </c>
      <c r="I42" s="192">
        <v>3295.61</v>
      </c>
      <c r="J42" s="193">
        <f t="shared" si="0"/>
        <v>-206.95000000000027</v>
      </c>
      <c r="K42" s="7"/>
      <c r="L42" s="3"/>
      <c r="M42"/>
    </row>
    <row r="43" spans="1:13" s="4" customFormat="1" ht="12.75" customHeight="1">
      <c r="A43" s="10"/>
      <c r="B43" s="153" t="s">
        <v>35</v>
      </c>
      <c r="C43" s="153"/>
      <c r="D43" s="153"/>
      <c r="E43" s="153"/>
      <c r="F43" s="153"/>
      <c r="G43" s="153"/>
      <c r="H43" s="194">
        <f>H19+H36</f>
        <v>1091194.3900000001</v>
      </c>
      <c r="I43" s="195">
        <f>I19+I36</f>
        <v>1054826.54</v>
      </c>
      <c r="J43" s="196">
        <f>J19+J36</f>
        <v>36367.850000000006</v>
      </c>
      <c r="K43" s="7"/>
      <c r="L43" s="3"/>
      <c r="M43"/>
    </row>
    <row r="44" spans="1:13" s="4" customFormat="1" ht="12.75" customHeight="1">
      <c r="A44" s="197" t="s">
        <v>144</v>
      </c>
      <c r="B44" s="138"/>
      <c r="C44" s="138"/>
      <c r="D44" s="138"/>
      <c r="E44" s="138"/>
      <c r="F44" s="138"/>
      <c r="G44" s="138"/>
      <c r="H44" s="25"/>
      <c r="I44" s="198">
        <v>93920.16</v>
      </c>
      <c r="J44" s="199" t="s">
        <v>173</v>
      </c>
      <c r="K44" s="200">
        <f>(I43-K17)/H43</f>
        <v>0.9139290296387977</v>
      </c>
      <c r="L44" s="3"/>
      <c r="M44"/>
    </row>
    <row r="45" spans="1:13" s="4" customFormat="1" ht="12.75">
      <c r="A45"/>
      <c r="B45"/>
      <c r="C45"/>
      <c r="D45"/>
      <c r="E45"/>
      <c r="F45"/>
      <c r="G45"/>
      <c r="H45"/>
      <c r="I45"/>
      <c r="J45"/>
      <c r="K45"/>
      <c r="L45" s="3"/>
      <c r="M45"/>
    </row>
    <row r="46" spans="1:13" s="4" customFormat="1" ht="12.75">
      <c r="A46" s="11" t="s">
        <v>174</v>
      </c>
      <c r="B46"/>
      <c r="C46"/>
      <c r="D46"/>
      <c r="E46"/>
      <c r="F46"/>
      <c r="G46"/>
      <c r="H46"/>
      <c r="I46"/>
      <c r="J46"/>
      <c r="K46"/>
      <c r="L46" s="3"/>
      <c r="M46"/>
    </row>
    <row r="47" spans="1:13" s="4" customFormat="1" ht="12.75" customHeight="1">
      <c r="A47" s="12" t="s">
        <v>1</v>
      </c>
      <c r="B47" s="139" t="s">
        <v>18</v>
      </c>
      <c r="C47" s="139"/>
      <c r="D47" s="139"/>
      <c r="E47" s="139"/>
      <c r="F47" s="140" t="s">
        <v>99</v>
      </c>
      <c r="G47" s="140"/>
      <c r="H47" s="140"/>
      <c r="I47" s="13" t="s">
        <v>97</v>
      </c>
      <c r="J47" s="113" t="s">
        <v>98</v>
      </c>
      <c r="K47" s="14" t="s">
        <v>170</v>
      </c>
      <c r="L47" s="3"/>
      <c r="M47"/>
    </row>
    <row r="48" spans="1:13" s="4" customFormat="1" ht="12.75" customHeight="1">
      <c r="A48" s="9">
        <v>1</v>
      </c>
      <c r="B48" s="201" t="s">
        <v>175</v>
      </c>
      <c r="C48" s="201"/>
      <c r="D48" s="201"/>
      <c r="E48" s="201"/>
      <c r="F48" s="138" t="s">
        <v>36</v>
      </c>
      <c r="G48" s="138"/>
      <c r="H48" s="138"/>
      <c r="I48" s="202">
        <v>3523018223</v>
      </c>
      <c r="J48" s="203">
        <v>352301001</v>
      </c>
      <c r="K48" s="204"/>
      <c r="L48" s="3"/>
      <c r="M48"/>
    </row>
    <row r="49" spans="1:13" s="4" customFormat="1" ht="12.75" customHeight="1">
      <c r="A49" s="9">
        <v>2</v>
      </c>
      <c r="B49" s="138" t="s">
        <v>94</v>
      </c>
      <c r="C49" s="138"/>
      <c r="D49" s="138"/>
      <c r="E49" s="138"/>
      <c r="F49" s="138" t="s">
        <v>39</v>
      </c>
      <c r="G49" s="138"/>
      <c r="H49" s="138"/>
      <c r="I49" s="44">
        <v>3528140474</v>
      </c>
      <c r="J49" s="203">
        <v>352801001</v>
      </c>
      <c r="K49" s="204"/>
      <c r="L49" s="3"/>
      <c r="M49"/>
    </row>
    <row r="50" spans="1:13" s="4" customFormat="1" ht="12.75" customHeight="1">
      <c r="A50" s="9">
        <v>3</v>
      </c>
      <c r="B50" s="138" t="s">
        <v>37</v>
      </c>
      <c r="C50" s="138"/>
      <c r="D50" s="138"/>
      <c r="E50" s="138"/>
      <c r="F50" s="138" t="s">
        <v>38</v>
      </c>
      <c r="G50" s="138"/>
      <c r="H50" s="138"/>
      <c r="I50" s="44">
        <v>3525154831</v>
      </c>
      <c r="J50" s="203">
        <v>353950001</v>
      </c>
      <c r="K50" s="204"/>
      <c r="L50" s="3"/>
      <c r="M50"/>
    </row>
    <row r="51" spans="1:13" s="4" customFormat="1" ht="12.75" customHeight="1">
      <c r="A51" s="9">
        <v>4</v>
      </c>
      <c r="B51" s="138" t="s">
        <v>95</v>
      </c>
      <c r="C51" s="138"/>
      <c r="D51" s="138"/>
      <c r="E51" s="138"/>
      <c r="F51" s="138" t="s">
        <v>96</v>
      </c>
      <c r="G51" s="138"/>
      <c r="H51" s="138"/>
      <c r="I51" s="44">
        <v>3528102327</v>
      </c>
      <c r="J51" s="203">
        <v>352801001</v>
      </c>
      <c r="K51" s="204"/>
      <c r="L51" s="3"/>
      <c r="M51"/>
    </row>
    <row r="52" spans="1:13" s="4" customFormat="1" ht="12.75" customHeight="1">
      <c r="A52" s="9">
        <v>5</v>
      </c>
      <c r="B52" s="138" t="s">
        <v>176</v>
      </c>
      <c r="C52" s="138"/>
      <c r="D52" s="138"/>
      <c r="E52" s="138"/>
      <c r="F52" s="138" t="s">
        <v>177</v>
      </c>
      <c r="G52" s="138"/>
      <c r="H52" s="138"/>
      <c r="I52" s="44">
        <v>3528004778</v>
      </c>
      <c r="J52" s="203">
        <v>352801001</v>
      </c>
      <c r="K52" s="204"/>
      <c r="L52" s="3"/>
      <c r="M52"/>
    </row>
    <row r="53" spans="1:12" s="4" customFormat="1" ht="12.75" customHeight="1">
      <c r="A53" s="15">
        <v>6</v>
      </c>
      <c r="B53" s="137" t="s">
        <v>178</v>
      </c>
      <c r="C53" s="137"/>
      <c r="D53" s="137"/>
      <c r="E53" s="137"/>
      <c r="F53" s="137" t="s">
        <v>40</v>
      </c>
      <c r="G53" s="137"/>
      <c r="H53" s="137"/>
      <c r="I53" s="44">
        <v>3528181375</v>
      </c>
      <c r="J53" s="203">
        <v>352801001</v>
      </c>
      <c r="K53" s="204"/>
      <c r="L53" s="34"/>
    </row>
    <row r="54" spans="1:12" ht="25.5" customHeight="1">
      <c r="A54" s="9">
        <v>7</v>
      </c>
      <c r="B54" s="138" t="s">
        <v>114</v>
      </c>
      <c r="C54" s="138"/>
      <c r="D54" s="138"/>
      <c r="E54" s="138"/>
      <c r="F54" s="138"/>
      <c r="G54" s="138"/>
      <c r="H54" s="138"/>
      <c r="I54" s="44">
        <v>3523018840</v>
      </c>
      <c r="J54" s="203">
        <v>352301001</v>
      </c>
      <c r="K54" s="204"/>
      <c r="L54" s="3"/>
    </row>
    <row r="55" spans="1:11" ht="12.7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7" t="s">
        <v>179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 customHeight="1">
      <c r="A57" s="131" t="s">
        <v>1</v>
      </c>
      <c r="B57" s="132" t="s">
        <v>41</v>
      </c>
      <c r="C57" s="133"/>
      <c r="D57" s="133"/>
      <c r="E57" s="133"/>
      <c r="F57" s="133"/>
      <c r="G57" s="133"/>
      <c r="H57" s="133"/>
      <c r="I57" s="205" t="s">
        <v>180</v>
      </c>
      <c r="J57" s="206" t="s">
        <v>170</v>
      </c>
      <c r="K57" s="207"/>
    </row>
    <row r="58" spans="1:12" ht="36.75" customHeight="1">
      <c r="A58" s="131"/>
      <c r="B58" s="134"/>
      <c r="C58" s="135"/>
      <c r="D58" s="135"/>
      <c r="E58" s="135"/>
      <c r="F58" s="135"/>
      <c r="G58" s="135"/>
      <c r="H58" s="135"/>
      <c r="I58" s="208"/>
      <c r="J58" s="209"/>
      <c r="K58" s="210"/>
      <c r="L58" s="3"/>
    </row>
    <row r="59" spans="1:12" ht="15" customHeight="1">
      <c r="A59" s="46">
        <v>1</v>
      </c>
      <c r="B59" s="129" t="s">
        <v>112</v>
      </c>
      <c r="C59" s="129"/>
      <c r="D59" s="129"/>
      <c r="E59" s="129"/>
      <c r="F59" s="129"/>
      <c r="G59" s="129"/>
      <c r="H59" s="129"/>
      <c r="I59" s="211"/>
      <c r="J59" s="212"/>
      <c r="K59" s="212"/>
      <c r="L59" s="3"/>
    </row>
    <row r="60" spans="1:12" ht="15" customHeight="1">
      <c r="A60" s="47" t="s">
        <v>104</v>
      </c>
      <c r="B60" s="129" t="s">
        <v>100</v>
      </c>
      <c r="C60" s="129"/>
      <c r="D60" s="129"/>
      <c r="E60" s="129"/>
      <c r="F60" s="129"/>
      <c r="G60" s="129"/>
      <c r="H60" s="129"/>
      <c r="I60" s="211"/>
      <c r="J60" s="213"/>
      <c r="K60" s="213"/>
      <c r="L60" s="3"/>
    </row>
    <row r="61" spans="1:12" ht="15" customHeight="1">
      <c r="A61" s="46">
        <v>3</v>
      </c>
      <c r="B61" s="129" t="s">
        <v>101</v>
      </c>
      <c r="C61" s="129"/>
      <c r="D61" s="129"/>
      <c r="E61" s="129"/>
      <c r="F61" s="129"/>
      <c r="G61" s="129"/>
      <c r="H61" s="129"/>
      <c r="I61" s="211"/>
      <c r="J61" s="212"/>
      <c r="K61" s="212"/>
      <c r="L61" s="3"/>
    </row>
    <row r="62" spans="1:12" ht="15" customHeight="1">
      <c r="A62" s="46">
        <v>4</v>
      </c>
      <c r="B62" s="129" t="s">
        <v>102</v>
      </c>
      <c r="C62" s="129"/>
      <c r="D62" s="129"/>
      <c r="E62" s="129"/>
      <c r="F62" s="129"/>
      <c r="G62" s="129"/>
      <c r="H62" s="129"/>
      <c r="I62" s="211"/>
      <c r="J62" s="213"/>
      <c r="K62" s="213"/>
      <c r="L62" s="3"/>
    </row>
    <row r="63" spans="1:12" ht="15" customHeight="1">
      <c r="A63" s="47">
        <v>5</v>
      </c>
      <c r="B63" s="129" t="s">
        <v>103</v>
      </c>
      <c r="C63" s="129"/>
      <c r="D63" s="129"/>
      <c r="E63" s="129"/>
      <c r="F63" s="129"/>
      <c r="G63" s="129"/>
      <c r="H63" s="129"/>
      <c r="I63" s="211"/>
      <c r="J63" s="213"/>
      <c r="K63" s="213"/>
      <c r="L63" s="3"/>
    </row>
    <row r="64" spans="1:12" ht="15" customHeight="1">
      <c r="A64" s="46">
        <v>6</v>
      </c>
      <c r="B64" s="129" t="s">
        <v>181</v>
      </c>
      <c r="C64" s="129"/>
      <c r="D64" s="129"/>
      <c r="E64" s="129"/>
      <c r="F64" s="129"/>
      <c r="G64" s="129"/>
      <c r="H64" s="129"/>
      <c r="I64" s="211"/>
      <c r="J64" s="214"/>
      <c r="K64" s="214"/>
      <c r="L64" s="3"/>
    </row>
    <row r="65" spans="1:12" ht="15" customHeight="1">
      <c r="A65" s="46">
        <v>7</v>
      </c>
      <c r="B65" s="129" t="s">
        <v>115</v>
      </c>
      <c r="C65" s="129"/>
      <c r="D65" s="129"/>
      <c r="E65" s="129"/>
      <c r="F65" s="129"/>
      <c r="G65" s="129"/>
      <c r="H65" s="129"/>
      <c r="I65" s="211"/>
      <c r="J65" s="215"/>
      <c r="K65" s="215"/>
      <c r="L65" s="3"/>
    </row>
    <row r="66" spans="1:12" ht="15" customHeight="1">
      <c r="A66" s="47">
        <v>8</v>
      </c>
      <c r="B66" s="129" t="s">
        <v>116</v>
      </c>
      <c r="C66" s="129"/>
      <c r="D66" s="129"/>
      <c r="E66" s="129"/>
      <c r="F66" s="129"/>
      <c r="G66" s="129"/>
      <c r="H66" s="129"/>
      <c r="I66" s="211"/>
      <c r="J66" s="215"/>
      <c r="K66" s="215"/>
      <c r="L66" s="3"/>
    </row>
    <row r="67" spans="1:12" ht="13.5" customHeight="1">
      <c r="A67" s="46">
        <v>9</v>
      </c>
      <c r="B67" s="120" t="s">
        <v>106</v>
      </c>
      <c r="C67" s="120"/>
      <c r="D67" s="120"/>
      <c r="E67" s="120"/>
      <c r="F67" s="120"/>
      <c r="G67" s="120"/>
      <c r="H67" s="120"/>
      <c r="I67" s="211"/>
      <c r="J67" s="216"/>
      <c r="K67" s="216"/>
      <c r="L67" s="3"/>
    </row>
    <row r="68" spans="1:12" ht="13.5" customHeight="1">
      <c r="A68" s="46">
        <v>10</v>
      </c>
      <c r="B68" s="123" t="s">
        <v>182</v>
      </c>
      <c r="C68" s="123"/>
      <c r="D68" s="123"/>
      <c r="E68" s="123"/>
      <c r="F68" s="123"/>
      <c r="G68" s="123"/>
      <c r="H68" s="123"/>
      <c r="I68" s="211"/>
      <c r="J68" s="216"/>
      <c r="K68" s="216"/>
      <c r="L68" s="3"/>
    </row>
    <row r="69" spans="1:12" ht="13.5" customHeight="1">
      <c r="A69" s="46">
        <v>11</v>
      </c>
      <c r="B69" s="120" t="s">
        <v>117</v>
      </c>
      <c r="C69" s="120"/>
      <c r="D69" s="120"/>
      <c r="E69" s="120"/>
      <c r="F69" s="120"/>
      <c r="G69" s="120"/>
      <c r="H69" s="120"/>
      <c r="I69" s="211"/>
      <c r="J69" s="217"/>
      <c r="K69" s="218"/>
      <c r="L69" s="3"/>
    </row>
    <row r="70" spans="1:12" ht="13.5" customHeight="1">
      <c r="A70" s="46">
        <v>12</v>
      </c>
      <c r="B70" s="120" t="s">
        <v>118</v>
      </c>
      <c r="C70" s="120"/>
      <c r="D70" s="120"/>
      <c r="E70" s="120"/>
      <c r="F70" s="120"/>
      <c r="G70" s="120"/>
      <c r="H70" s="120"/>
      <c r="I70" s="211"/>
      <c r="J70" s="216"/>
      <c r="K70" s="216"/>
      <c r="L70" s="3"/>
    </row>
    <row r="71" spans="1:12" ht="13.5" customHeight="1">
      <c r="A71" s="46">
        <v>13</v>
      </c>
      <c r="B71" s="120" t="s">
        <v>164</v>
      </c>
      <c r="C71" s="120"/>
      <c r="D71" s="120"/>
      <c r="E71" s="120"/>
      <c r="F71" s="120"/>
      <c r="G71" s="120"/>
      <c r="H71" s="120"/>
      <c r="I71" s="211"/>
      <c r="J71" s="217"/>
      <c r="K71" s="218"/>
      <c r="L71" s="3"/>
    </row>
    <row r="72" spans="1:12" ht="13.5" customHeight="1">
      <c r="A72" s="46">
        <v>14</v>
      </c>
      <c r="B72" s="120" t="s">
        <v>121</v>
      </c>
      <c r="C72" s="120"/>
      <c r="D72" s="120"/>
      <c r="E72" s="120"/>
      <c r="F72" s="120"/>
      <c r="G72" s="120"/>
      <c r="H72" s="120"/>
      <c r="I72" s="211"/>
      <c r="J72" s="217"/>
      <c r="K72" s="218"/>
      <c r="L72" s="3"/>
    </row>
    <row r="73" spans="1:12" ht="13.5" customHeight="1">
      <c r="A73" s="46">
        <v>15</v>
      </c>
      <c r="B73" s="120" t="s">
        <v>120</v>
      </c>
      <c r="C73" s="120"/>
      <c r="D73" s="120"/>
      <c r="E73" s="120"/>
      <c r="F73" s="120"/>
      <c r="G73" s="120"/>
      <c r="H73" s="120"/>
      <c r="I73" s="211"/>
      <c r="J73" s="217"/>
      <c r="K73" s="218"/>
      <c r="L73" s="3"/>
    </row>
    <row r="74" spans="1:12" ht="13.5" customHeight="1">
      <c r="A74" s="46">
        <v>16</v>
      </c>
      <c r="B74" s="120" t="s">
        <v>122</v>
      </c>
      <c r="C74" s="120"/>
      <c r="D74" s="120"/>
      <c r="E74" s="120"/>
      <c r="F74" s="120"/>
      <c r="G74" s="120"/>
      <c r="H74" s="120"/>
      <c r="I74" s="211"/>
      <c r="J74" s="217"/>
      <c r="K74" s="218"/>
      <c r="L74" s="3"/>
    </row>
    <row r="75" spans="1:12" ht="13.5" customHeight="1">
      <c r="A75" s="46">
        <v>17</v>
      </c>
      <c r="B75" s="123" t="s">
        <v>183</v>
      </c>
      <c r="C75" s="123"/>
      <c r="D75" s="123"/>
      <c r="E75" s="123"/>
      <c r="F75" s="123"/>
      <c r="G75" s="123"/>
      <c r="H75" s="123"/>
      <c r="I75" s="211"/>
      <c r="J75" s="217"/>
      <c r="K75" s="218"/>
      <c r="L75" s="3"/>
    </row>
    <row r="76" spans="1:12" ht="13.5" customHeight="1">
      <c r="A76" s="46">
        <v>18</v>
      </c>
      <c r="B76" s="123" t="s">
        <v>123</v>
      </c>
      <c r="C76" s="123"/>
      <c r="D76" s="123"/>
      <c r="E76" s="123"/>
      <c r="F76" s="123"/>
      <c r="G76" s="123"/>
      <c r="H76" s="123"/>
      <c r="I76" s="211"/>
      <c r="J76" s="217"/>
      <c r="K76" s="218"/>
      <c r="L76" s="3"/>
    </row>
    <row r="77" spans="1:12" ht="13.5" customHeight="1">
      <c r="A77" s="46">
        <v>19</v>
      </c>
      <c r="B77" s="123" t="s">
        <v>184</v>
      </c>
      <c r="C77" s="123"/>
      <c r="D77" s="123"/>
      <c r="E77" s="123"/>
      <c r="F77" s="123"/>
      <c r="G77" s="123"/>
      <c r="H77" s="123"/>
      <c r="I77" s="211"/>
      <c r="J77" s="217"/>
      <c r="K77" s="218"/>
      <c r="L77" s="3"/>
    </row>
    <row r="78" spans="1:12" ht="13.5" customHeight="1">
      <c r="A78" s="46">
        <v>20</v>
      </c>
      <c r="B78" s="123" t="s">
        <v>185</v>
      </c>
      <c r="C78" s="123"/>
      <c r="D78" s="123"/>
      <c r="E78" s="123"/>
      <c r="F78" s="123"/>
      <c r="G78" s="123"/>
      <c r="H78" s="123"/>
      <c r="I78" s="211"/>
      <c r="J78" s="217"/>
      <c r="K78" s="218"/>
      <c r="L78" s="3"/>
    </row>
    <row r="79" spans="1:12" ht="12.75" customHeight="1">
      <c r="A79" s="46">
        <v>21</v>
      </c>
      <c r="B79" s="120" t="s">
        <v>105</v>
      </c>
      <c r="C79" s="120"/>
      <c r="D79" s="120"/>
      <c r="E79" s="120"/>
      <c r="F79" s="120"/>
      <c r="G79" s="120"/>
      <c r="H79" s="120"/>
      <c r="I79" s="211"/>
      <c r="J79" s="216"/>
      <c r="K79" s="216"/>
      <c r="L79" s="3"/>
    </row>
    <row r="80" spans="1:12" ht="12.75" customHeight="1">
      <c r="A80" s="46">
        <v>22</v>
      </c>
      <c r="B80" s="120" t="s">
        <v>107</v>
      </c>
      <c r="C80" s="120"/>
      <c r="D80" s="120"/>
      <c r="E80" s="120"/>
      <c r="F80" s="120"/>
      <c r="G80" s="120"/>
      <c r="H80" s="120"/>
      <c r="I80" s="211"/>
      <c r="J80" s="216"/>
      <c r="K80" s="216"/>
      <c r="L80" s="3"/>
    </row>
    <row r="81" spans="1:12" ht="12.75" customHeight="1">
      <c r="A81" s="46">
        <v>23</v>
      </c>
      <c r="B81" s="120" t="s">
        <v>108</v>
      </c>
      <c r="C81" s="120"/>
      <c r="D81" s="120"/>
      <c r="E81" s="120"/>
      <c r="F81" s="120"/>
      <c r="G81" s="120"/>
      <c r="H81" s="120"/>
      <c r="I81" s="211"/>
      <c r="J81" s="216"/>
      <c r="K81" s="216"/>
      <c r="L81" s="3"/>
    </row>
    <row r="82" spans="1:12" ht="30" customHeight="1">
      <c r="A82" s="46">
        <v>24</v>
      </c>
      <c r="B82" s="120" t="s">
        <v>109</v>
      </c>
      <c r="C82" s="120"/>
      <c r="D82" s="120"/>
      <c r="E82" s="120"/>
      <c r="F82" s="120"/>
      <c r="G82" s="120"/>
      <c r="H82" s="120"/>
      <c r="I82" s="211"/>
      <c r="J82" s="216"/>
      <c r="K82" s="216"/>
      <c r="L82" s="3"/>
    </row>
    <row r="83" spans="1:12" ht="29.25" customHeight="1">
      <c r="A83" s="46">
        <v>25</v>
      </c>
      <c r="B83" s="120" t="s">
        <v>110</v>
      </c>
      <c r="C83" s="120"/>
      <c r="D83" s="120"/>
      <c r="E83" s="120"/>
      <c r="F83" s="120"/>
      <c r="G83" s="120"/>
      <c r="H83" s="120"/>
      <c r="I83" s="211"/>
      <c r="J83" s="216"/>
      <c r="K83" s="216"/>
      <c r="L83" s="3"/>
    </row>
    <row r="84" spans="1:12" s="45" customFormat="1" ht="16.5" customHeight="1">
      <c r="A84" s="46">
        <v>26</v>
      </c>
      <c r="B84" s="120" t="s">
        <v>113</v>
      </c>
      <c r="C84" s="120"/>
      <c r="D84" s="120"/>
      <c r="E84" s="120"/>
      <c r="F84" s="120"/>
      <c r="G84" s="120"/>
      <c r="H84" s="120"/>
      <c r="I84" s="219"/>
      <c r="J84" s="217"/>
      <c r="K84" s="218"/>
      <c r="L84" s="16"/>
    </row>
    <row r="85" spans="1:12" s="45" customFormat="1" ht="94.5" customHeight="1">
      <c r="A85" s="46">
        <v>27</v>
      </c>
      <c r="B85" s="127" t="s">
        <v>111</v>
      </c>
      <c r="C85" s="128"/>
      <c r="D85" s="128"/>
      <c r="E85" s="128"/>
      <c r="F85" s="128"/>
      <c r="G85" s="128"/>
      <c r="H85" s="220"/>
      <c r="I85" s="221"/>
      <c r="J85" s="222"/>
      <c r="K85" s="223"/>
      <c r="L85" s="16"/>
    </row>
    <row r="86" spans="1:12" ht="12.75" customHeight="1">
      <c r="A86" s="224" t="s">
        <v>35</v>
      </c>
      <c r="B86" s="225"/>
      <c r="C86" s="225"/>
      <c r="D86" s="225"/>
      <c r="E86" s="225"/>
      <c r="F86" s="225"/>
      <c r="G86" s="225"/>
      <c r="H86" s="226"/>
      <c r="I86" s="227">
        <v>356748.8</v>
      </c>
      <c r="J86" s="228" t="s">
        <v>186</v>
      </c>
      <c r="K86" s="228"/>
      <c r="L86" s="3"/>
    </row>
    <row r="87" ht="12.75">
      <c r="G87" s="18"/>
    </row>
    <row r="88" ht="12.75">
      <c r="A88" s="11" t="s">
        <v>187</v>
      </c>
    </row>
    <row r="89" spans="1:11" ht="36" customHeight="1">
      <c r="A89" s="126" t="s">
        <v>42</v>
      </c>
      <c r="B89" s="126"/>
      <c r="C89" s="126"/>
      <c r="D89" s="14" t="s">
        <v>16</v>
      </c>
      <c r="E89" s="19" t="s">
        <v>43</v>
      </c>
      <c r="F89" s="20" t="s">
        <v>44</v>
      </c>
      <c r="G89" s="14" t="s">
        <v>45</v>
      </c>
      <c r="H89" s="20" t="s">
        <v>44</v>
      </c>
      <c r="I89" s="14" t="s">
        <v>188</v>
      </c>
      <c r="J89" s="229" t="s">
        <v>44</v>
      </c>
      <c r="K89" s="16"/>
    </row>
    <row r="90" spans="1:11" ht="12.75" customHeight="1">
      <c r="A90" s="114" t="s">
        <v>46</v>
      </c>
      <c r="B90" s="114"/>
      <c r="C90" s="114"/>
      <c r="D90" s="230">
        <v>27</v>
      </c>
      <c r="E90" s="230">
        <v>30</v>
      </c>
      <c r="F90" s="231">
        <f>E90/D90*100</f>
        <v>111.11111111111111</v>
      </c>
      <c r="G90" s="230"/>
      <c r="H90" s="231">
        <f>G90/D90*100</f>
        <v>0</v>
      </c>
      <c r="I90" s="230">
        <v>0</v>
      </c>
      <c r="J90" s="230">
        <f>I90/D90*100</f>
        <v>0</v>
      </c>
      <c r="K90" s="3"/>
    </row>
    <row r="92" spans="1:8" ht="12.75">
      <c r="A92" s="11" t="s">
        <v>189</v>
      </c>
      <c r="H92" s="21" t="s">
        <v>190</v>
      </c>
    </row>
    <row r="94" spans="1:11" ht="38.25" customHeight="1">
      <c r="A94" s="7" t="s">
        <v>47</v>
      </c>
      <c r="B94" s="8" t="s">
        <v>48</v>
      </c>
      <c r="C94" s="8" t="s">
        <v>49</v>
      </c>
      <c r="D94" s="8" t="s">
        <v>50</v>
      </c>
      <c r="E94" s="16"/>
      <c r="G94" s="232" t="s">
        <v>51</v>
      </c>
      <c r="H94" s="232"/>
      <c r="I94" s="232"/>
      <c r="J94" s="233" t="s">
        <v>191</v>
      </c>
      <c r="K94" s="233"/>
    </row>
    <row r="95" spans="1:11" ht="12.75" customHeight="1">
      <c r="A95" s="7" t="s">
        <v>52</v>
      </c>
      <c r="B95" s="7">
        <v>36.3</v>
      </c>
      <c r="C95" s="7">
        <v>162</v>
      </c>
      <c r="D95" s="7">
        <v>39</v>
      </c>
      <c r="E95" s="3"/>
      <c r="G95" s="138" t="s">
        <v>192</v>
      </c>
      <c r="H95" s="138"/>
      <c r="I95" s="138"/>
      <c r="J95" s="234"/>
      <c r="K95" s="234"/>
    </row>
    <row r="96" spans="1:11" ht="12.75">
      <c r="A96" s="7" t="s">
        <v>53</v>
      </c>
      <c r="B96" s="7">
        <v>36.49</v>
      </c>
      <c r="C96" s="7">
        <v>162</v>
      </c>
      <c r="D96" s="7">
        <v>85</v>
      </c>
      <c r="E96" s="3"/>
      <c r="G96" s="138"/>
      <c r="H96" s="138"/>
      <c r="I96" s="138"/>
      <c r="J96" s="234"/>
      <c r="K96" s="234"/>
    </row>
    <row r="97" spans="1:11" ht="12.75">
      <c r="A97" s="7" t="s">
        <v>54</v>
      </c>
      <c r="B97" s="7">
        <v>36.26</v>
      </c>
      <c r="C97" s="7">
        <v>200</v>
      </c>
      <c r="D97" s="7">
        <v>212</v>
      </c>
      <c r="E97" s="22"/>
      <c r="F97" s="3"/>
      <c r="G97" s="138"/>
      <c r="H97" s="138"/>
      <c r="I97" s="138"/>
      <c r="J97" s="234"/>
      <c r="K97" s="234"/>
    </row>
    <row r="98" spans="1:11" ht="12.75" customHeight="1">
      <c r="A98" s="7" t="s">
        <v>55</v>
      </c>
      <c r="B98" s="7">
        <v>36.17</v>
      </c>
      <c r="C98" s="7">
        <v>201</v>
      </c>
      <c r="D98" s="7">
        <v>367</v>
      </c>
      <c r="E98" s="3"/>
      <c r="G98" s="197" t="s">
        <v>193</v>
      </c>
      <c r="H98" s="138"/>
      <c r="I98" s="138"/>
      <c r="J98" s="234"/>
      <c r="K98" s="234"/>
    </row>
    <row r="99" spans="1:11" ht="12.75">
      <c r="A99" s="7" t="s">
        <v>56</v>
      </c>
      <c r="B99" s="7">
        <v>36.13</v>
      </c>
      <c r="C99" s="7">
        <v>199</v>
      </c>
      <c r="D99" s="235">
        <v>153</v>
      </c>
      <c r="E99" s="3"/>
      <c r="G99" s="138"/>
      <c r="H99" s="138"/>
      <c r="I99" s="138"/>
      <c r="J99" s="234"/>
      <c r="K99" s="234"/>
    </row>
    <row r="100" spans="1:11" ht="12.75">
      <c r="A100" s="7" t="s">
        <v>57</v>
      </c>
      <c r="B100" s="7">
        <v>34.65</v>
      </c>
      <c r="C100" s="7">
        <v>198</v>
      </c>
      <c r="D100" s="7">
        <v>65</v>
      </c>
      <c r="E100" s="3"/>
      <c r="G100" s="138"/>
      <c r="H100" s="138"/>
      <c r="I100" s="138"/>
      <c r="J100" s="234"/>
      <c r="K100" s="234"/>
    </row>
    <row r="101" spans="1:11" ht="12.75" customHeight="1">
      <c r="A101" s="7" t="s">
        <v>58</v>
      </c>
      <c r="B101" s="7">
        <v>33.97</v>
      </c>
      <c r="C101" s="7">
        <v>181</v>
      </c>
      <c r="D101" s="7">
        <v>93</v>
      </c>
      <c r="E101" s="3"/>
      <c r="G101" s="197" t="s">
        <v>194</v>
      </c>
      <c r="H101" s="138"/>
      <c r="I101" s="138"/>
      <c r="J101" s="234"/>
      <c r="K101" s="234"/>
    </row>
    <row r="102" spans="1:11" ht="12.75">
      <c r="A102" s="7" t="s">
        <v>59</v>
      </c>
      <c r="B102" s="7">
        <v>35.64</v>
      </c>
      <c r="C102" s="7">
        <v>180</v>
      </c>
      <c r="D102" s="7"/>
      <c r="E102" s="3"/>
      <c r="G102" s="138"/>
      <c r="H102" s="138"/>
      <c r="I102" s="138"/>
      <c r="J102" s="234"/>
      <c r="K102" s="234"/>
    </row>
    <row r="103" spans="1:11" ht="12.75">
      <c r="A103" s="7" t="s">
        <v>60</v>
      </c>
      <c r="B103" s="7">
        <v>36.08</v>
      </c>
      <c r="C103" s="7">
        <v>179</v>
      </c>
      <c r="D103" s="7"/>
      <c r="E103" s="3"/>
      <c r="G103" s="138"/>
      <c r="H103" s="138"/>
      <c r="I103" s="138"/>
      <c r="J103" s="234"/>
      <c r="K103" s="234"/>
    </row>
    <row r="104" spans="1:11" ht="12.75" customHeight="1">
      <c r="A104" s="7" t="s">
        <v>61</v>
      </c>
      <c r="B104" s="7">
        <v>36.21</v>
      </c>
      <c r="C104" s="7">
        <v>181</v>
      </c>
      <c r="D104" s="7"/>
      <c r="E104" s="3"/>
      <c r="G104" s="138" t="s">
        <v>195</v>
      </c>
      <c r="H104" s="138"/>
      <c r="I104" s="138"/>
      <c r="J104" s="234"/>
      <c r="K104" s="234"/>
    </row>
    <row r="105" spans="1:11" ht="12.75">
      <c r="A105" s="7" t="s">
        <v>62</v>
      </c>
      <c r="B105" s="7">
        <v>36.17</v>
      </c>
      <c r="C105" s="7">
        <v>115</v>
      </c>
      <c r="D105" s="7"/>
      <c r="E105" s="3"/>
      <c r="G105" s="138"/>
      <c r="H105" s="138"/>
      <c r="I105" s="138"/>
      <c r="J105" s="234"/>
      <c r="K105" s="234"/>
    </row>
    <row r="106" spans="1:11" ht="12.75">
      <c r="A106" s="7" t="s">
        <v>63</v>
      </c>
      <c r="B106" s="7">
        <v>35.95</v>
      </c>
      <c r="C106" s="7">
        <v>198</v>
      </c>
      <c r="D106" s="7"/>
      <c r="E106" s="3"/>
      <c r="G106" s="138"/>
      <c r="H106" s="138"/>
      <c r="I106" s="138"/>
      <c r="J106" s="234"/>
      <c r="K106" s="234"/>
    </row>
    <row r="107" spans="1:11" ht="12.75" customHeight="1">
      <c r="A107" s="23" t="s">
        <v>64</v>
      </c>
      <c r="B107" s="7">
        <f>SUM(B95:B106)</f>
        <v>430.0199999999999</v>
      </c>
      <c r="C107" s="7">
        <f>SUM(C95:C106)</f>
        <v>2156</v>
      </c>
      <c r="D107" s="7">
        <f>SUM(D95:D106)</f>
        <v>1014</v>
      </c>
      <c r="G107" s="138" t="s">
        <v>196</v>
      </c>
      <c r="H107" s="138"/>
      <c r="I107" s="138"/>
      <c r="J107" s="234">
        <v>1</v>
      </c>
      <c r="K107" s="234"/>
    </row>
    <row r="108" spans="7:11" ht="12.75">
      <c r="G108" s="138"/>
      <c r="H108" s="138"/>
      <c r="I108" s="138"/>
      <c r="J108" s="234"/>
      <c r="K108" s="234"/>
    </row>
    <row r="109" spans="7:11" ht="12.75">
      <c r="G109" s="138"/>
      <c r="H109" s="138"/>
      <c r="I109" s="138"/>
      <c r="J109" s="234"/>
      <c r="K109" s="234"/>
    </row>
    <row r="110" spans="7:11" ht="12.75" customHeight="1">
      <c r="G110" s="138" t="s">
        <v>65</v>
      </c>
      <c r="H110" s="138"/>
      <c r="I110" s="138"/>
      <c r="J110" s="234">
        <v>1</v>
      </c>
      <c r="K110" s="234"/>
    </row>
    <row r="111" spans="7:11" ht="12.75">
      <c r="G111" s="138"/>
      <c r="H111" s="138"/>
      <c r="I111" s="138"/>
      <c r="J111" s="234"/>
      <c r="K111" s="234"/>
    </row>
    <row r="112" spans="7:11" ht="12.75">
      <c r="G112" s="138"/>
      <c r="H112" s="138"/>
      <c r="I112" s="138"/>
      <c r="J112" s="234"/>
      <c r="K112" s="234"/>
    </row>
    <row r="113" spans="7:11" ht="12.75">
      <c r="G113" s="236" t="s">
        <v>197</v>
      </c>
      <c r="H113" s="236"/>
      <c r="I113" s="236"/>
      <c r="J113" s="237"/>
      <c r="K113" s="237"/>
    </row>
    <row r="114" ht="12.75">
      <c r="A114" s="24"/>
    </row>
    <row r="115" ht="15">
      <c r="A115" s="26" t="s">
        <v>198</v>
      </c>
    </row>
    <row r="116" spans="1:6" ht="15">
      <c r="A116" s="24"/>
      <c r="B116" s="26" t="s">
        <v>199</v>
      </c>
      <c r="F116" s="238">
        <v>-11150.13</v>
      </c>
    </row>
    <row r="117" spans="1:6" ht="15">
      <c r="A117" s="24"/>
      <c r="B117" s="26" t="s">
        <v>125</v>
      </c>
      <c r="F117" s="48">
        <f>H19</f>
        <v>283763.52</v>
      </c>
    </row>
    <row r="118" spans="1:6" ht="15">
      <c r="A118" s="24"/>
      <c r="B118" s="26" t="s">
        <v>126</v>
      </c>
      <c r="F118" s="48">
        <f>I19</f>
        <v>277754.07</v>
      </c>
    </row>
    <row r="119" spans="1:6" ht="15">
      <c r="A119" s="24"/>
      <c r="B119" s="26" t="s">
        <v>169</v>
      </c>
      <c r="F119" s="48">
        <f>J19</f>
        <v>6009.450000000012</v>
      </c>
    </row>
    <row r="120" spans="1:6" ht="15">
      <c r="A120" s="24"/>
      <c r="B120" s="26" t="s">
        <v>127</v>
      </c>
      <c r="F120" s="48">
        <f>I86</f>
        <v>356748.8</v>
      </c>
    </row>
    <row r="121" spans="1:6" ht="15">
      <c r="A121" s="24"/>
      <c r="B121" s="26" t="s">
        <v>200</v>
      </c>
      <c r="F121" s="49">
        <f>F116+F117-F120</f>
        <v>-84135.40999999997</v>
      </c>
    </row>
    <row r="122" ht="12.75">
      <c r="A122" s="24"/>
    </row>
    <row r="123" ht="12.75">
      <c r="A123" s="24"/>
    </row>
    <row r="124" spans="1:10" ht="15">
      <c r="A124" s="24"/>
      <c r="B124" s="156" t="s">
        <v>201</v>
      </c>
      <c r="C124" s="156"/>
      <c r="D124" s="156"/>
      <c r="E124" s="156"/>
      <c r="F124" s="156"/>
      <c r="G124" s="156"/>
      <c r="H124" s="156"/>
      <c r="I124" s="156"/>
      <c r="J124" s="156"/>
    </row>
    <row r="125" ht="12.75">
      <c r="A125" s="24"/>
    </row>
    <row r="126" ht="12.75">
      <c r="A126" s="24"/>
    </row>
  </sheetData>
  <sheetProtection/>
  <mergeCells count="145">
    <mergeCell ref="G110:I112"/>
    <mergeCell ref="J110:K112"/>
    <mergeCell ref="G113:I113"/>
    <mergeCell ref="J113:K113"/>
    <mergeCell ref="B124:J124"/>
    <mergeCell ref="G101:I103"/>
    <mergeCell ref="J101:K103"/>
    <mergeCell ref="G104:I106"/>
    <mergeCell ref="J104:K106"/>
    <mergeCell ref="G107:I109"/>
    <mergeCell ref="J107:K109"/>
    <mergeCell ref="A90:C90"/>
    <mergeCell ref="G94:I94"/>
    <mergeCell ref="J94:K94"/>
    <mergeCell ref="G95:I97"/>
    <mergeCell ref="J95:K97"/>
    <mergeCell ref="G98:I100"/>
    <mergeCell ref="J98:K100"/>
    <mergeCell ref="B84:H84"/>
    <mergeCell ref="J84:K84"/>
    <mergeCell ref="B85:H85"/>
    <mergeCell ref="A86:H86"/>
    <mergeCell ref="J86:K86"/>
    <mergeCell ref="A89:C89"/>
    <mergeCell ref="B81:H81"/>
    <mergeCell ref="J81:K81"/>
    <mergeCell ref="B82:H82"/>
    <mergeCell ref="J82:K82"/>
    <mergeCell ref="B83:H83"/>
    <mergeCell ref="J83:K83"/>
    <mergeCell ref="B78:H78"/>
    <mergeCell ref="J78:K78"/>
    <mergeCell ref="B79:H79"/>
    <mergeCell ref="J79:K79"/>
    <mergeCell ref="B80:H80"/>
    <mergeCell ref="J80:K80"/>
    <mergeCell ref="B75:H75"/>
    <mergeCell ref="J75:K75"/>
    <mergeCell ref="B76:H76"/>
    <mergeCell ref="J76:K76"/>
    <mergeCell ref="B77:H77"/>
    <mergeCell ref="J77:K77"/>
    <mergeCell ref="B72:H72"/>
    <mergeCell ref="J72:K72"/>
    <mergeCell ref="B73:H73"/>
    <mergeCell ref="J73:K73"/>
    <mergeCell ref="B74:H74"/>
    <mergeCell ref="J74:K74"/>
    <mergeCell ref="B69:H69"/>
    <mergeCell ref="J69:K69"/>
    <mergeCell ref="B70:H70"/>
    <mergeCell ref="J70:K70"/>
    <mergeCell ref="B71:H71"/>
    <mergeCell ref="J71:K71"/>
    <mergeCell ref="B66:H66"/>
    <mergeCell ref="J66:K66"/>
    <mergeCell ref="B67:H67"/>
    <mergeCell ref="J67:K67"/>
    <mergeCell ref="B68:H68"/>
    <mergeCell ref="J68:K68"/>
    <mergeCell ref="B63:H63"/>
    <mergeCell ref="J63:K63"/>
    <mergeCell ref="B64:H64"/>
    <mergeCell ref="J64:K64"/>
    <mergeCell ref="B65:H65"/>
    <mergeCell ref="J65:K65"/>
    <mergeCell ref="B60:H60"/>
    <mergeCell ref="J60:K60"/>
    <mergeCell ref="B61:H61"/>
    <mergeCell ref="J61:K61"/>
    <mergeCell ref="B62:H62"/>
    <mergeCell ref="J62:K62"/>
    <mergeCell ref="A57:A58"/>
    <mergeCell ref="B57:H58"/>
    <mergeCell ref="I57:I58"/>
    <mergeCell ref="J57:K58"/>
    <mergeCell ref="B59:H59"/>
    <mergeCell ref="J59:K59"/>
    <mergeCell ref="B52:E52"/>
    <mergeCell ref="F52:H52"/>
    <mergeCell ref="B53:E53"/>
    <mergeCell ref="F53:H53"/>
    <mergeCell ref="B54:E54"/>
    <mergeCell ref="F54:H54"/>
    <mergeCell ref="B49:E49"/>
    <mergeCell ref="F49:H49"/>
    <mergeCell ref="B50:E50"/>
    <mergeCell ref="F50:H50"/>
    <mergeCell ref="B51:E51"/>
    <mergeCell ref="F51:H51"/>
    <mergeCell ref="B43:G43"/>
    <mergeCell ref="A44:G44"/>
    <mergeCell ref="B47:E47"/>
    <mergeCell ref="F47:H47"/>
    <mergeCell ref="B48:E48"/>
    <mergeCell ref="F48:H48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B25:G25"/>
    <mergeCell ref="B26:G26"/>
    <mergeCell ref="B27:G27"/>
    <mergeCell ref="B28:G28"/>
    <mergeCell ref="B29:G29"/>
    <mergeCell ref="B30:G30"/>
    <mergeCell ref="B18:G18"/>
    <mergeCell ref="B19:G19"/>
    <mergeCell ref="H19:H35"/>
    <mergeCell ref="I19:I35"/>
    <mergeCell ref="J19:J35"/>
    <mergeCell ref="B20:G20"/>
    <mergeCell ref="B21:G21"/>
    <mergeCell ref="B22:G22"/>
    <mergeCell ref="B23:G23"/>
    <mergeCell ref="B24:G24"/>
    <mergeCell ref="A11:F11"/>
    <mergeCell ref="H11:I11"/>
    <mergeCell ref="A12:F12"/>
    <mergeCell ref="H12:I12"/>
    <mergeCell ref="A13:F15"/>
    <mergeCell ref="H13:I13"/>
    <mergeCell ref="H14:I14"/>
    <mergeCell ref="H15:I15"/>
    <mergeCell ref="H7:I7"/>
    <mergeCell ref="A8:F8"/>
    <mergeCell ref="H8:I8"/>
    <mergeCell ref="A9:F9"/>
    <mergeCell ref="H9:I9"/>
    <mergeCell ref="A10:F10"/>
    <mergeCell ref="H10:I10"/>
    <mergeCell ref="A1:K1"/>
    <mergeCell ref="A2:K2"/>
    <mergeCell ref="A3:K3"/>
    <mergeCell ref="B5:D6"/>
    <mergeCell ref="H5:I5"/>
    <mergeCell ref="H6:I6"/>
  </mergeCells>
  <hyperlinks>
    <hyperlink ref="A12" r:id="rId1" display="http://www.reformagkh.ru/mymanager/organization/759765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2015-04-09T10:30:43Z</cp:lastPrinted>
  <dcterms:created xsi:type="dcterms:W3CDTF">2013-09-30T09:11:57Z</dcterms:created>
  <dcterms:modified xsi:type="dcterms:W3CDTF">2015-04-23T14:45:59Z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