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22980" windowHeight="9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11" i="1" l="1"/>
  <c r="E11" i="1"/>
  <c r="G11" i="1"/>
  <c r="H11" i="1"/>
  <c r="I12" i="1"/>
  <c r="I13" i="1"/>
  <c r="E14" i="1"/>
  <c r="F14" i="1"/>
  <c r="G14" i="1"/>
  <c r="H14" i="1"/>
  <c r="I14" i="1"/>
  <c r="I15" i="1"/>
  <c r="I17" i="1"/>
  <c r="I18" i="1"/>
  <c r="E19" i="1"/>
  <c r="F19" i="1"/>
  <c r="G19" i="1"/>
  <c r="H19" i="1"/>
  <c r="I19" i="1"/>
  <c r="I20" i="1"/>
  <c r="E21" i="1"/>
  <c r="F21" i="1"/>
  <c r="G21" i="1"/>
  <c r="H21" i="1"/>
  <c r="I21" i="1"/>
  <c r="I22" i="1"/>
  <c r="I25" i="1" s="1"/>
  <c r="I23" i="1"/>
  <c r="I24" i="1"/>
  <c r="E25" i="1"/>
  <c r="F25" i="1"/>
  <c r="G25" i="1"/>
  <c r="H25" i="1"/>
  <c r="I26" i="1"/>
  <c r="I27" i="1"/>
  <c r="I46" i="1" s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E46" i="1"/>
  <c r="F46" i="1"/>
  <c r="G46" i="1"/>
  <c r="H46" i="1"/>
  <c r="I47" i="1"/>
  <c r="I52" i="1" s="1"/>
  <c r="I48" i="1"/>
  <c r="I49" i="1"/>
  <c r="I50" i="1"/>
  <c r="I51" i="1"/>
  <c r="E52" i="1"/>
  <c r="F52" i="1"/>
  <c r="G52" i="1"/>
  <c r="H52" i="1"/>
  <c r="I53" i="1"/>
  <c r="I54" i="1"/>
  <c r="I55" i="1"/>
  <c r="I56" i="1"/>
  <c r="I57" i="1"/>
  <c r="I58" i="1"/>
  <c r="E59" i="1"/>
  <c r="E70" i="1" s="1"/>
  <c r="F59" i="1"/>
  <c r="G59" i="1"/>
  <c r="H59" i="1"/>
  <c r="H70" i="1" s="1"/>
  <c r="I59" i="1"/>
  <c r="I60" i="1"/>
  <c r="I61" i="1"/>
  <c r="E62" i="1"/>
  <c r="F62" i="1"/>
  <c r="G62" i="1"/>
  <c r="H62" i="1"/>
  <c r="I62" i="1"/>
  <c r="I63" i="1"/>
  <c r="I69" i="1" s="1"/>
  <c r="I64" i="1"/>
  <c r="I65" i="1"/>
  <c r="I66" i="1"/>
  <c r="I67" i="1"/>
  <c r="I68" i="1"/>
  <c r="E69" i="1"/>
  <c r="F69" i="1"/>
  <c r="G69" i="1"/>
  <c r="G70" i="1" s="1"/>
  <c r="H69" i="1"/>
  <c r="N14" i="1" l="1"/>
  <c r="M14" i="1"/>
  <c r="L14" i="1"/>
  <c r="K14" i="1"/>
  <c r="D68" i="1" l="1"/>
  <c r="D67" i="1"/>
  <c r="D66" i="1"/>
  <c r="D65" i="1"/>
  <c r="D64" i="1"/>
  <c r="D63" i="1"/>
  <c r="D61" i="1"/>
  <c r="D60" i="1"/>
  <c r="D58" i="1"/>
  <c r="D57" i="1"/>
  <c r="D56" i="1"/>
  <c r="D55" i="1"/>
  <c r="D54" i="1"/>
  <c r="D53" i="1"/>
  <c r="D51" i="1"/>
  <c r="D50" i="1"/>
  <c r="D49" i="1"/>
  <c r="D48" i="1"/>
  <c r="D47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8" i="1"/>
  <c r="D17" i="1"/>
  <c r="D15" i="1"/>
  <c r="D13" i="1"/>
  <c r="D12" i="1"/>
  <c r="D10" i="1"/>
  <c r="F10" i="1" s="1"/>
  <c r="D8" i="1"/>
  <c r="F8" i="1" l="1"/>
  <c r="I10" i="1"/>
  <c r="N69" i="1"/>
  <c r="M69" i="1"/>
  <c r="L69" i="1"/>
  <c r="K69" i="1"/>
  <c r="N62" i="1"/>
  <c r="M62" i="1"/>
  <c r="L62" i="1"/>
  <c r="K62" i="1"/>
  <c r="N59" i="1"/>
  <c r="M59" i="1"/>
  <c r="L59" i="1"/>
  <c r="K59" i="1"/>
  <c r="N52" i="1"/>
  <c r="M52" i="1"/>
  <c r="L52" i="1"/>
  <c r="K52" i="1"/>
  <c r="N46" i="1"/>
  <c r="M46" i="1"/>
  <c r="L46" i="1"/>
  <c r="K46" i="1"/>
  <c r="N25" i="1"/>
  <c r="M25" i="1"/>
  <c r="L25" i="1"/>
  <c r="K25" i="1"/>
  <c r="N21" i="1"/>
  <c r="M21" i="1"/>
  <c r="L21" i="1"/>
  <c r="K21" i="1"/>
  <c r="N19" i="1"/>
  <c r="M19" i="1"/>
  <c r="L19" i="1"/>
  <c r="K19" i="1"/>
  <c r="N11" i="1"/>
  <c r="M11" i="1"/>
  <c r="L11" i="1"/>
  <c r="O68" i="1"/>
  <c r="O67" i="1"/>
  <c r="O66" i="1"/>
  <c r="O65" i="1"/>
  <c r="O64" i="1"/>
  <c r="O63" i="1"/>
  <c r="O61" i="1"/>
  <c r="O60" i="1"/>
  <c r="O58" i="1"/>
  <c r="O57" i="1"/>
  <c r="O56" i="1"/>
  <c r="O55" i="1"/>
  <c r="O54" i="1"/>
  <c r="O53" i="1"/>
  <c r="O51" i="1"/>
  <c r="O50" i="1"/>
  <c r="O49" i="1"/>
  <c r="O48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4" i="1"/>
  <c r="O23" i="1"/>
  <c r="O22" i="1"/>
  <c r="O20" i="1"/>
  <c r="O18" i="1"/>
  <c r="O17" i="1"/>
  <c r="O15" i="1"/>
  <c r="O13" i="1"/>
  <c r="O12" i="1"/>
  <c r="O10" i="1"/>
  <c r="I8" i="1" l="1"/>
  <c r="I11" i="1" s="1"/>
  <c r="I70" i="1" s="1"/>
  <c r="F11" i="1"/>
  <c r="F70" i="1" s="1"/>
  <c r="K70" i="1"/>
  <c r="P18" i="1"/>
  <c r="P29" i="1"/>
  <c r="P37" i="1"/>
  <c r="P45" i="1"/>
  <c r="P55" i="1"/>
  <c r="P65" i="1"/>
  <c r="P30" i="1"/>
  <c r="P42" i="1"/>
  <c r="P51" i="1"/>
  <c r="P61" i="1"/>
  <c r="P27" i="1"/>
  <c r="P39" i="1"/>
  <c r="P48" i="1"/>
  <c r="P63" i="1"/>
  <c r="P24" i="1"/>
  <c r="P33" i="1"/>
  <c r="P41" i="1"/>
  <c r="P50" i="1"/>
  <c r="P60" i="1"/>
  <c r="P13" i="1"/>
  <c r="P26" i="1"/>
  <c r="P34" i="1"/>
  <c r="P38" i="1"/>
  <c r="P47" i="1"/>
  <c r="P56" i="1"/>
  <c r="P66" i="1"/>
  <c r="P15" i="1"/>
  <c r="P22" i="1"/>
  <c r="P31" i="1"/>
  <c r="P35" i="1"/>
  <c r="P43" i="1"/>
  <c r="P53" i="1"/>
  <c r="P57" i="1"/>
  <c r="P17" i="1"/>
  <c r="P23" i="1"/>
  <c r="P28" i="1"/>
  <c r="P32" i="1"/>
  <c r="P36" i="1"/>
  <c r="P40" i="1"/>
  <c r="P44" i="1"/>
  <c r="P49" i="1"/>
  <c r="P54" i="1"/>
  <c r="P58" i="1"/>
  <c r="P64" i="1"/>
  <c r="P68" i="1"/>
  <c r="O21" i="1"/>
  <c r="P20" i="1"/>
  <c r="P10" i="1"/>
  <c r="O14" i="1"/>
  <c r="P12" i="1"/>
  <c r="O62" i="1"/>
  <c r="O25" i="1"/>
  <c r="N70" i="1"/>
  <c r="O19" i="1"/>
  <c r="L70" i="1"/>
  <c r="O11" i="1"/>
  <c r="M70" i="1"/>
  <c r="O69" i="1"/>
  <c r="O59" i="1"/>
  <c r="O46" i="1"/>
  <c r="O52" i="1"/>
  <c r="P59" i="1" l="1"/>
  <c r="P69" i="1"/>
  <c r="P21" i="1"/>
  <c r="P25" i="1"/>
  <c r="P62" i="1"/>
  <c r="P11" i="1"/>
  <c r="P19" i="1"/>
  <c r="P14" i="1"/>
  <c r="P52" i="1"/>
  <c r="O70" i="1"/>
  <c r="D62" i="1"/>
  <c r="D59" i="1"/>
  <c r="D52" i="1"/>
  <c r="D46" i="1"/>
  <c r="D25" i="1"/>
  <c r="D21" i="1"/>
  <c r="D19" i="1"/>
  <c r="D14" i="1"/>
  <c r="D11" i="1"/>
  <c r="P70" i="1" l="1"/>
  <c r="D69" i="1"/>
  <c r="D70" i="1" l="1"/>
</calcChain>
</file>

<file path=xl/sharedStrings.xml><?xml version="1.0" encoding="utf-8"?>
<sst xmlns="http://schemas.openxmlformats.org/spreadsheetml/2006/main" count="93" uniqueCount="89">
  <si>
    <t>№ п/п</t>
  </si>
  <si>
    <t>Наименование муниципального образования</t>
  </si>
  <si>
    <t>Наименование проекта</t>
  </si>
  <si>
    <t>Сумма софинансирования из областного бюджета согласно общей стоимости проекта, руб.</t>
  </si>
  <si>
    <t>Череповецкий муниципальный район</t>
  </si>
  <si>
    <t>Строительство колодца в д. Лысая Гора</t>
  </si>
  <si>
    <t>Строительство колодца в д. Малая Новинка</t>
  </si>
  <si>
    <t>Абакановское сельское поселение Череповецкого муниципального района</t>
  </si>
  <si>
    <t>Текущий ремонт подъезда к пожарному водоему в селе Покров</t>
  </si>
  <si>
    <t>Спил старых деревьев в деревне Трушнево и селе Шухободь</t>
  </si>
  <si>
    <t>Муниципальное образование Воскресенское Череповецкого муниципального района</t>
  </si>
  <si>
    <t>Размещение и содержание объекта малой архитектурной формы: мемориальной стелы на месте разрушенной Богоявленской церкви и места рождения святого Философа Орнатского</t>
  </si>
  <si>
    <t>Размещение и содержание объекта малой архитектурной формы: мемориальной стелы на месте разрушенной церкви явления иконы Параскевы Пятницы</t>
  </si>
  <si>
    <t>Организация благоустройства территории поселения: освещение улиц</t>
  </si>
  <si>
    <t>Климовское сельское поселение Череповецкого муниципального района</t>
  </si>
  <si>
    <t>Монтаж новой тепловой сети д. Климовское</t>
  </si>
  <si>
    <t>Малечкинское сельское поселение Череповецкого муниципального района</t>
  </si>
  <si>
    <t>Приобретение спортивной одежды для футбольной команды Малечкинского сельского поселения</t>
  </si>
  <si>
    <t>Приобретение концертного оборудования для зрительного зала МУК «Малечкинское СКО»</t>
  </si>
  <si>
    <t>Спил (кронирование) деревьев в п. Малечкино Малечкинского сельского поселения</t>
  </si>
  <si>
    <t>Муниципальное образование Мяксинское Череповецкого муниципального района</t>
  </si>
  <si>
    <t>Пожарный водоем в д. Хламово</t>
  </si>
  <si>
    <t>Пожарный водоем в д. Григорево</t>
  </si>
  <si>
    <t>Пожарный водоем в д. Дор</t>
  </si>
  <si>
    <t>Пожарный водоем в д. Добрынское</t>
  </si>
  <si>
    <t>Пожарный водоем в д. Быстрино</t>
  </si>
  <si>
    <t>Памятник участникам ВОВ 1941-1945 г.</t>
  </si>
  <si>
    <t>Обустройство обелиска с. Мякса к 75-летию Победы в Великой Отечественной войне</t>
  </si>
  <si>
    <t>Приобретение звуковой аппаратуры для ДК в с. Мякса</t>
  </si>
  <si>
    <t>Уличное освещение в д. Усищево</t>
  </si>
  <si>
    <t>Уличное освещение в д. Музга</t>
  </si>
  <si>
    <t>Уличное освещение в д. Кодино муниципального образования Мяксинское</t>
  </si>
  <si>
    <t>Уличное освещение в д. Дор</t>
  </si>
  <si>
    <t>Уличное освещение в д. Демидово</t>
  </si>
  <si>
    <t>Уличное освещение в д. Вощажниково муниципального образования Мяксинское</t>
  </si>
  <si>
    <t>Детский городок в д. Нянькино</t>
  </si>
  <si>
    <t>Детская спортивная площадка в д. Дор</t>
  </si>
  <si>
    <t>Благоустройство д. Курган</t>
  </si>
  <si>
    <t>Площадка для отдыха в д. Хантаново</t>
  </si>
  <si>
    <t>Ликвидация свалки в д. Михайловское</t>
  </si>
  <si>
    <t>Пожарная безопасность в д. Кодино</t>
  </si>
  <si>
    <t>Судское сельское поселение Череповецкого муниципального района</t>
  </si>
  <si>
    <t>Спил деревьев в Судском сельском поселении</t>
  </si>
  <si>
    <t>Изготовление стел для памятника воинам Великой Отечественной войны в п. Кривец</t>
  </si>
  <si>
    <t>«Благоустройство пожарного подъезда к реке Ильмеза в д. Большой Исток» Череповецкого муниципального района</t>
  </si>
  <si>
    <t>«Благоустройство пожарного подъезда к реке Суда в поселке Кривец» Череповецкого муниципального района</t>
  </si>
  <si>
    <t>Строительство детской площадки по адресу поселок Суда улица Сазонова</t>
  </si>
  <si>
    <t>Муниципальное образование Югское Череповецкого муниципального района</t>
  </si>
  <si>
    <t>Д. Новое Домозерово оборудование детской площадки</t>
  </si>
  <si>
    <t>Чистка пожарного водоема в деревне Александрово</t>
  </si>
  <si>
    <t>С. Ильинское спил аварийных деревьев</t>
  </si>
  <si>
    <t>Плита памяти в д. Горка</t>
  </si>
  <si>
    <t>Оборудование контейнерной площадки для накопления ТКО в деревне Маслово</t>
  </si>
  <si>
    <t>Оборудование контейнерных площадок в деревне Юрьевец</t>
  </si>
  <si>
    <t>Ягановское сельское поселение Череповецкого муниципального района</t>
  </si>
  <si>
    <t>Обустройство детской спортивно-игровой площадки в д. Павлово</t>
  </si>
  <si>
    <t>Обустройство детской спортивно-игровой площадки в с. Яганово</t>
  </si>
  <si>
    <t>Яргомжское сельское поселение Череповецкого муниципального района</t>
  </si>
  <si>
    <t>Освещение д. Раменье</t>
  </si>
  <si>
    <t>Красный сарафан</t>
  </si>
  <si>
    <t>Обустройство хоккейной коробки</t>
  </si>
  <si>
    <t>Театральные огни</t>
  </si>
  <si>
    <t>Спил деревьев в Яргомжском сельском поселении</t>
  </si>
  <si>
    <t>Освещение д. Енюково</t>
  </si>
  <si>
    <t>всего по району (2 проекта)</t>
  </si>
  <si>
    <t>всего по Абакановскому с/п (2 проекта)</t>
  </si>
  <si>
    <t>всего по м/о Воскресенское (3 проекта)</t>
  </si>
  <si>
    <t>примечание</t>
  </si>
  <si>
    <t>всего по Климовскому с/п (1 проект)</t>
  </si>
  <si>
    <t>всего по Малечкинскому с/п (3 проекта)</t>
  </si>
  <si>
    <t>Всего по м/о Мяксинское (20 проектов)</t>
  </si>
  <si>
    <t>Всего по Судскому с/п (5 проектов)</t>
  </si>
  <si>
    <t>всего по м/о Югское (6 проектов)</t>
  </si>
  <si>
    <t>всего по Яргомжскому с/п (6 проектов)</t>
  </si>
  <si>
    <t>всего по Ягановскому с/п (2 проекта)</t>
  </si>
  <si>
    <t>итого</t>
  </si>
  <si>
    <t xml:space="preserve"> Пожертвования ФЛ, руб.</t>
  </si>
  <si>
    <t>Пожертвования ЮЛ, руб.</t>
  </si>
  <si>
    <t>Общая стоимость проекта, руб.</t>
  </si>
  <si>
    <t>Собственные средства бюджета поселения/района, руб.</t>
  </si>
  <si>
    <t>план</t>
  </si>
  <si>
    <t>факт (расход)</t>
  </si>
  <si>
    <t>плановые суммы указаны по состоянию на 31.12.2020</t>
  </si>
  <si>
    <t xml:space="preserve"> Пожертвования граждан, руб.</t>
  </si>
  <si>
    <t>Пожертвования ЮЛ и ИП, руб.</t>
  </si>
  <si>
    <r>
      <rPr>
        <sz val="16"/>
        <color theme="1"/>
        <rFont val="Calibri"/>
        <family val="2"/>
        <charset val="204"/>
        <scheme val="minor"/>
      </rPr>
      <t>Изменения в Народный бюджет на 2020 год
внесены Постановлением Правительства области  от 27.01.2020 № 57,
касаются доли софинансирования проектов за счет средств областного бюджета: 
70% - доля за счет средств областного бюджета (было 50%), но не более 700 тыс. руб. (было не более 500 тыс. руб.)
30% - доля за счет средств налоговых/неналоговых доходов поселения и пожертвований физических лиц и организаций (было 50%).
 Обязательная доля пожертвований физических лиц осталась неизменной, 5%.</t>
    </r>
    <r>
      <rPr>
        <b/>
        <sz val="20"/>
        <color theme="1"/>
        <rFont val="Calibri"/>
        <family val="2"/>
        <charset val="204"/>
        <scheme val="minor"/>
      </rPr>
      <t xml:space="preserve">
</t>
    </r>
  </si>
  <si>
    <t>Народный бюджет 2020 года</t>
  </si>
  <si>
    <r>
      <t xml:space="preserve">Проект не исполнен в связи с невозможностью строительства колодца в деревне. </t>
    </r>
    <r>
      <rPr>
        <b/>
        <sz val="12"/>
        <color theme="1"/>
        <rFont val="Calibri"/>
        <family val="2"/>
        <charset val="204"/>
        <scheme val="minor"/>
      </rPr>
      <t>Вне рамок проекта, за счёт средств бюджета района в деревне была  построена водозаборная скважина за 294,0 тыс. руб.</t>
    </r>
  </si>
  <si>
    <t>доля пожерт-вований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</si>
</sst>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/>
    </xf>
    <xf numFmtId="0" fontId="2" fillId="0" borderId="3" xfId="0" applyFont="1" applyFill="1" applyBorder="1"/>
    <xf numFmtId="0" fontId="2" fillId="0" borderId="0" xfId="0" applyFont="1" applyFill="1"/>
    <xf numFmtId="4" fontId="2" fillId="0" borderId="8" xfId="0" applyNumberFormat="1" applyFont="1" applyFill="1" applyBorder="1"/>
    <xf numFmtId="4" fontId="2" fillId="0" borderId="1" xfId="0" applyNumberFormat="1" applyFont="1" applyFill="1" applyBorder="1"/>
    <xf numFmtId="4" fontId="7" fillId="0" borderId="2" xfId="0" applyNumberFormat="1" applyFont="1" applyFill="1" applyBorder="1" applyAlignment="1">
      <alignment horizontal="right" vertical="center"/>
    </xf>
    <xf numFmtId="4" fontId="2" fillId="0" borderId="0" xfId="0" applyNumberFormat="1" applyFont="1" applyFill="1"/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7" fillId="0" borderId="3" xfId="0" applyFont="1" applyFill="1" applyBorder="1"/>
    <xf numFmtId="0" fontId="7" fillId="0" borderId="0" xfId="0" applyFont="1" applyFill="1"/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2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/>
    <xf numFmtId="4" fontId="2" fillId="0" borderId="0" xfId="0" applyNumberFormat="1" applyFont="1"/>
    <xf numFmtId="0" fontId="7" fillId="0" borderId="0" xfId="0" applyFont="1"/>
    <xf numFmtId="4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8" xfId="0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164" fontId="7" fillId="0" borderId="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/>
    </xf>
    <xf numFmtId="4" fontId="5" fillId="0" borderId="32" xfId="0" applyNumberFormat="1" applyFont="1" applyFill="1" applyBorder="1" applyAlignment="1">
      <alignment horizontal="right" vertical="center" wrapText="1"/>
    </xf>
    <xf numFmtId="0" fontId="4" fillId="0" borderId="32" xfId="0" applyFont="1" applyFill="1" applyBorder="1"/>
    <xf numFmtId="164" fontId="7" fillId="0" borderId="12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left" wrapText="1"/>
    </xf>
    <xf numFmtId="4" fontId="2" fillId="0" borderId="37" xfId="0" applyNumberFormat="1" applyFont="1" applyFill="1" applyBorder="1" applyAlignment="1">
      <alignment horizontal="left" wrapText="1"/>
    </xf>
    <xf numFmtId="4" fontId="2" fillId="0" borderId="2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left" wrapText="1"/>
    </xf>
    <xf numFmtId="4" fontId="2" fillId="0" borderId="21" xfId="0" applyNumberFormat="1" applyFont="1" applyFill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right" vertical="center"/>
    </xf>
    <xf numFmtId="164" fontId="7" fillId="0" borderId="25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4" fontId="5" fillId="0" borderId="28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2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7" fillId="0" borderId="18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33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tabSelected="1" zoomScaleNormal="100" workbookViewId="0">
      <pane xSplit="4" ySplit="7" topLeftCell="K8" activePane="bottomRight" state="frozen"/>
      <selection pane="topRight" activeCell="E1" sqref="E1"/>
      <selection pane="bottomLeft" activeCell="A8" sqref="A8"/>
      <selection pane="bottomRight" activeCell="B6" sqref="B6:B7"/>
    </sheetView>
  </sheetViews>
  <sheetFormatPr defaultColWidth="8.85546875" defaultRowHeight="12.75" x14ac:dyDescent="0.2"/>
  <cols>
    <col min="1" max="1" width="3.140625" style="1" customWidth="1"/>
    <col min="2" max="2" width="24.7109375" style="1" customWidth="1"/>
    <col min="3" max="3" width="39.28515625" style="1" customWidth="1"/>
    <col min="4" max="4" width="11.7109375" style="36" hidden="1" customWidth="1"/>
    <col min="5" max="5" width="16.5703125" style="1" hidden="1" customWidth="1"/>
    <col min="6" max="6" width="14.42578125" style="1" hidden="1" customWidth="1"/>
    <col min="7" max="7" width="16" style="1" hidden="1" customWidth="1"/>
    <col min="8" max="8" width="14.28515625" style="1" hidden="1" customWidth="1"/>
    <col min="9" max="9" width="16.28515625" style="37" hidden="1" customWidth="1"/>
    <col min="10" max="10" width="21.42578125" style="1" hidden="1" customWidth="1"/>
    <col min="11" max="11" width="17" style="1" customWidth="1"/>
    <col min="12" max="12" width="17.140625" style="1" customWidth="1"/>
    <col min="13" max="13" width="16.140625" style="1" customWidth="1"/>
    <col min="14" max="14" width="14.7109375" style="1" customWidth="1"/>
    <col min="15" max="15" width="16.28515625" style="1" customWidth="1"/>
    <col min="16" max="16" width="8.28515625" style="1" customWidth="1"/>
    <col min="17" max="16384" width="8.85546875" style="1"/>
  </cols>
  <sheetData>
    <row r="1" spans="1:17" ht="26.25" x14ac:dyDescent="0.4">
      <c r="A1" s="71" t="s">
        <v>86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ht="24.6" customHeight="1" x14ac:dyDescent="0.2">
      <c r="A2" s="69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7" ht="25.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7" ht="25.5" customHeight="1" x14ac:dyDescent="0.2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7" ht="27.6" customHeight="1" thickBot="1" x14ac:dyDescent="0.25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7" ht="15" customHeight="1" x14ac:dyDescent="0.4">
      <c r="A6" s="55" t="s">
        <v>0</v>
      </c>
      <c r="B6" s="57" t="s">
        <v>1</v>
      </c>
      <c r="C6" s="59" t="s">
        <v>2</v>
      </c>
      <c r="D6" s="38"/>
      <c r="E6" s="103" t="s">
        <v>80</v>
      </c>
      <c r="F6" s="104"/>
      <c r="G6" s="104"/>
      <c r="H6" s="104"/>
      <c r="I6" s="105"/>
      <c r="J6" s="39"/>
      <c r="K6" s="94" t="s">
        <v>81</v>
      </c>
      <c r="L6" s="95"/>
      <c r="M6" s="95"/>
      <c r="N6" s="95"/>
      <c r="O6" s="96"/>
      <c r="P6" s="81" t="s">
        <v>88</v>
      </c>
    </row>
    <row r="7" spans="1:17" ht="76.5" x14ac:dyDescent="0.2">
      <c r="A7" s="56"/>
      <c r="B7" s="58"/>
      <c r="C7" s="60"/>
      <c r="D7" s="3"/>
      <c r="E7" s="4" t="s">
        <v>3</v>
      </c>
      <c r="F7" s="2" t="s">
        <v>79</v>
      </c>
      <c r="G7" s="2" t="s">
        <v>76</v>
      </c>
      <c r="H7" s="2" t="s">
        <v>77</v>
      </c>
      <c r="I7" s="5" t="s">
        <v>78</v>
      </c>
      <c r="J7" s="6" t="s">
        <v>67</v>
      </c>
      <c r="K7" s="4" t="s">
        <v>3</v>
      </c>
      <c r="L7" s="2" t="s">
        <v>79</v>
      </c>
      <c r="M7" s="2" t="s">
        <v>83</v>
      </c>
      <c r="N7" s="2" t="s">
        <v>84</v>
      </c>
      <c r="O7" s="7" t="s">
        <v>78</v>
      </c>
      <c r="P7" s="58"/>
    </row>
    <row r="8" spans="1:17" s="13" customFormat="1" ht="29.25" customHeight="1" x14ac:dyDescent="0.2">
      <c r="A8" s="77">
        <v>1</v>
      </c>
      <c r="B8" s="74" t="s">
        <v>4</v>
      </c>
      <c r="C8" s="72" t="s">
        <v>5</v>
      </c>
      <c r="D8" s="8">
        <f>E8/0.7</f>
        <v>0</v>
      </c>
      <c r="E8" s="9">
        <v>0</v>
      </c>
      <c r="F8" s="10">
        <f>141300-F10</f>
        <v>112725</v>
      </c>
      <c r="G8" s="10">
        <v>0</v>
      </c>
      <c r="H8" s="10">
        <v>0</v>
      </c>
      <c r="I8" s="11">
        <f>E8+F8+G8+H8</f>
        <v>112725</v>
      </c>
      <c r="J8" s="12"/>
      <c r="K8" s="49" t="s">
        <v>87</v>
      </c>
      <c r="L8" s="50"/>
      <c r="M8" s="50"/>
      <c r="N8" s="50"/>
      <c r="O8" s="50"/>
      <c r="P8" s="51"/>
    </row>
    <row r="9" spans="1:17" s="13" customFormat="1" ht="25.5" customHeight="1" x14ac:dyDescent="0.2">
      <c r="A9" s="78"/>
      <c r="B9" s="75"/>
      <c r="C9" s="73"/>
      <c r="D9" s="8"/>
      <c r="E9" s="84" t="s">
        <v>82</v>
      </c>
      <c r="F9" s="85"/>
      <c r="G9" s="85"/>
      <c r="H9" s="85"/>
      <c r="I9" s="86"/>
      <c r="J9" s="12"/>
      <c r="K9" s="52"/>
      <c r="L9" s="53"/>
      <c r="M9" s="53"/>
      <c r="N9" s="53"/>
      <c r="O9" s="53"/>
      <c r="P9" s="54"/>
    </row>
    <row r="10" spans="1:17" s="13" customFormat="1" ht="14.25" customHeight="1" x14ac:dyDescent="0.2">
      <c r="A10" s="40">
        <v>2</v>
      </c>
      <c r="B10" s="76"/>
      <c r="C10" s="47" t="s">
        <v>6</v>
      </c>
      <c r="D10" s="8">
        <f t="shared" ref="D10:D15" si="0">E10/0.7</f>
        <v>135250</v>
      </c>
      <c r="E10" s="9">
        <v>94675</v>
      </c>
      <c r="F10" s="10">
        <f>D10-E10-G10</f>
        <v>28575</v>
      </c>
      <c r="G10" s="10">
        <v>12000</v>
      </c>
      <c r="H10" s="10">
        <v>0</v>
      </c>
      <c r="I10" s="11">
        <f>E10+F10+G10+H10</f>
        <v>135250</v>
      </c>
      <c r="J10" s="12"/>
      <c r="K10" s="14">
        <v>93800</v>
      </c>
      <c r="L10" s="15">
        <v>28200</v>
      </c>
      <c r="M10" s="15">
        <v>12000</v>
      </c>
      <c r="N10" s="15"/>
      <c r="O10" s="16">
        <f>K10+L10+M10+N10</f>
        <v>134000</v>
      </c>
      <c r="P10" s="41">
        <f t="shared" ref="P10:P15" si="1">M10/O10</f>
        <v>8.9552238805970144E-2</v>
      </c>
      <c r="Q10" s="17"/>
    </row>
    <row r="11" spans="1:17" s="13" customFormat="1" x14ac:dyDescent="0.2">
      <c r="A11" s="100" t="s">
        <v>64</v>
      </c>
      <c r="B11" s="101"/>
      <c r="C11" s="102"/>
      <c r="D11" s="8">
        <f t="shared" si="0"/>
        <v>135250</v>
      </c>
      <c r="E11" s="18">
        <f>E8+E10</f>
        <v>94675</v>
      </c>
      <c r="F11" s="19">
        <f>F8+F10</f>
        <v>141300</v>
      </c>
      <c r="G11" s="19">
        <f>G8+G10</f>
        <v>12000</v>
      </c>
      <c r="H11" s="19">
        <f>H8+H10</f>
        <v>0</v>
      </c>
      <c r="I11" s="20">
        <f>I8+I10</f>
        <v>247975</v>
      </c>
      <c r="J11" s="12"/>
      <c r="K11" s="18">
        <f>K10</f>
        <v>93800</v>
      </c>
      <c r="L11" s="19">
        <f>L8+L10</f>
        <v>28200</v>
      </c>
      <c r="M11" s="19">
        <f>M8+M10</f>
        <v>12000</v>
      </c>
      <c r="N11" s="19">
        <f>N8+N10</f>
        <v>0</v>
      </c>
      <c r="O11" s="21">
        <f>O8+O10</f>
        <v>134000</v>
      </c>
      <c r="P11" s="42">
        <f t="shared" si="1"/>
        <v>8.9552238805970144E-2</v>
      </c>
    </row>
    <row r="12" spans="1:17" s="13" customFormat="1" ht="27" customHeight="1" x14ac:dyDescent="0.2">
      <c r="A12" s="40">
        <v>3</v>
      </c>
      <c r="B12" s="74" t="s">
        <v>7</v>
      </c>
      <c r="C12" s="47" t="s">
        <v>8</v>
      </c>
      <c r="D12" s="8">
        <f t="shared" si="0"/>
        <v>90000</v>
      </c>
      <c r="E12" s="9">
        <v>63000</v>
      </c>
      <c r="F12" s="10">
        <v>10000</v>
      </c>
      <c r="G12" s="10">
        <v>7000</v>
      </c>
      <c r="H12" s="10">
        <v>10000</v>
      </c>
      <c r="I12" s="11">
        <f>E12+F12+G12+H12</f>
        <v>90000</v>
      </c>
      <c r="J12" s="12"/>
      <c r="K12" s="14">
        <v>63000</v>
      </c>
      <c r="L12" s="15">
        <v>10000</v>
      </c>
      <c r="M12" s="15">
        <v>17000</v>
      </c>
      <c r="N12" s="15"/>
      <c r="O12" s="16">
        <f>K12+L12+M12+N12</f>
        <v>90000</v>
      </c>
      <c r="P12" s="42">
        <f t="shared" si="1"/>
        <v>0.18888888888888888</v>
      </c>
    </row>
    <row r="13" spans="1:17" s="13" customFormat="1" ht="28.5" customHeight="1" x14ac:dyDescent="0.2">
      <c r="A13" s="40">
        <v>4</v>
      </c>
      <c r="B13" s="76"/>
      <c r="C13" s="47" t="s">
        <v>9</v>
      </c>
      <c r="D13" s="8">
        <f t="shared" si="0"/>
        <v>32000.000000000004</v>
      </c>
      <c r="E13" s="9">
        <v>22400</v>
      </c>
      <c r="F13" s="10">
        <v>1800</v>
      </c>
      <c r="G13" s="10">
        <v>2800</v>
      </c>
      <c r="H13" s="10">
        <v>5000</v>
      </c>
      <c r="I13" s="11">
        <f>E13+F13+G13+H13</f>
        <v>32000</v>
      </c>
      <c r="J13" s="12"/>
      <c r="K13" s="14">
        <v>22400</v>
      </c>
      <c r="L13" s="15">
        <v>1800</v>
      </c>
      <c r="M13" s="15">
        <v>7800</v>
      </c>
      <c r="N13" s="15"/>
      <c r="O13" s="16">
        <f>K13+L13+M13+N13</f>
        <v>32000</v>
      </c>
      <c r="P13" s="42">
        <f t="shared" si="1"/>
        <v>0.24374999999999999</v>
      </c>
    </row>
    <row r="14" spans="1:17" s="13" customFormat="1" x14ac:dyDescent="0.2">
      <c r="A14" s="100" t="s">
        <v>65</v>
      </c>
      <c r="B14" s="101"/>
      <c r="C14" s="102"/>
      <c r="D14" s="8">
        <f t="shared" si="0"/>
        <v>122000.00000000001</v>
      </c>
      <c r="E14" s="18">
        <f>SUM(E12:E13)</f>
        <v>85400</v>
      </c>
      <c r="F14" s="19">
        <f t="shared" ref="F14:I14" si="2">SUM(F12:F13)</f>
        <v>11800</v>
      </c>
      <c r="G14" s="19">
        <f t="shared" si="2"/>
        <v>9800</v>
      </c>
      <c r="H14" s="19">
        <f t="shared" si="2"/>
        <v>15000</v>
      </c>
      <c r="I14" s="20">
        <f t="shared" si="2"/>
        <v>122000</v>
      </c>
      <c r="J14" s="12"/>
      <c r="K14" s="18">
        <f>SUM(K12:K13)</f>
        <v>85400</v>
      </c>
      <c r="L14" s="19">
        <f t="shared" ref="L14:O14" si="3">SUM(L12:L13)</f>
        <v>11800</v>
      </c>
      <c r="M14" s="19">
        <f t="shared" si="3"/>
        <v>24800</v>
      </c>
      <c r="N14" s="19">
        <f t="shared" si="3"/>
        <v>0</v>
      </c>
      <c r="O14" s="21">
        <f t="shared" si="3"/>
        <v>122000</v>
      </c>
      <c r="P14" s="42">
        <f t="shared" si="1"/>
        <v>0.20327868852459016</v>
      </c>
    </row>
    <row r="15" spans="1:17" s="13" customFormat="1" ht="52.9" customHeight="1" x14ac:dyDescent="0.2">
      <c r="A15" s="77">
        <v>5</v>
      </c>
      <c r="B15" s="74" t="s">
        <v>10</v>
      </c>
      <c r="C15" s="72" t="s">
        <v>11</v>
      </c>
      <c r="D15" s="90">
        <f t="shared" si="0"/>
        <v>22000</v>
      </c>
      <c r="E15" s="67">
        <v>15400</v>
      </c>
      <c r="F15" s="65">
        <v>0</v>
      </c>
      <c r="G15" s="65">
        <v>1100</v>
      </c>
      <c r="H15" s="63">
        <v>5900</v>
      </c>
      <c r="I15" s="61">
        <f>E15+F15+G15+H15</f>
        <v>22400</v>
      </c>
      <c r="J15" s="12"/>
      <c r="K15" s="82">
        <v>15400</v>
      </c>
      <c r="L15" s="65">
        <v>0</v>
      </c>
      <c r="M15" s="65">
        <v>1100</v>
      </c>
      <c r="N15" s="65">
        <v>5500</v>
      </c>
      <c r="O15" s="92">
        <f>K15+L15+M15+N15</f>
        <v>22000</v>
      </c>
      <c r="P15" s="79">
        <f t="shared" si="1"/>
        <v>0.05</v>
      </c>
    </row>
    <row r="16" spans="1:17" s="13" customFormat="1" ht="12.75" hidden="1" customHeight="1" x14ac:dyDescent="0.2">
      <c r="A16" s="78"/>
      <c r="B16" s="75"/>
      <c r="C16" s="73"/>
      <c r="D16" s="91"/>
      <c r="E16" s="68"/>
      <c r="F16" s="66"/>
      <c r="G16" s="66"/>
      <c r="H16" s="64"/>
      <c r="I16" s="62"/>
      <c r="J16" s="12"/>
      <c r="K16" s="83"/>
      <c r="L16" s="66"/>
      <c r="M16" s="66"/>
      <c r="N16" s="66"/>
      <c r="O16" s="93"/>
      <c r="P16" s="80"/>
    </row>
    <row r="17" spans="1:16" s="13" customFormat="1" ht="51" x14ac:dyDescent="0.2">
      <c r="A17" s="40">
        <v>6</v>
      </c>
      <c r="B17" s="75"/>
      <c r="C17" s="47" t="s">
        <v>12</v>
      </c>
      <c r="D17" s="8">
        <f t="shared" ref="D17:D48" si="4">E17/0.7</f>
        <v>22000</v>
      </c>
      <c r="E17" s="9">
        <v>15400</v>
      </c>
      <c r="F17" s="10">
        <v>1500</v>
      </c>
      <c r="G17" s="10">
        <v>5100</v>
      </c>
      <c r="H17" s="10">
        <v>0</v>
      </c>
      <c r="I17" s="11">
        <f>E17+F17+G17+H17</f>
        <v>22000</v>
      </c>
      <c r="J17" s="12"/>
      <c r="K17" s="22">
        <v>15400</v>
      </c>
      <c r="L17" s="15">
        <v>1500</v>
      </c>
      <c r="M17" s="15">
        <v>5100</v>
      </c>
      <c r="N17" s="15">
        <v>0</v>
      </c>
      <c r="O17" s="16">
        <f>K17+L17+M17+N17</f>
        <v>22000</v>
      </c>
      <c r="P17" s="42">
        <f t="shared" ref="P17:P25" si="5">M17/O17</f>
        <v>0.23181818181818181</v>
      </c>
    </row>
    <row r="18" spans="1:16" s="13" customFormat="1" ht="48.75" customHeight="1" x14ac:dyDescent="0.2">
      <c r="A18" s="40">
        <v>7</v>
      </c>
      <c r="B18" s="76"/>
      <c r="C18" s="47" t="s">
        <v>13</v>
      </c>
      <c r="D18" s="8">
        <f t="shared" si="4"/>
        <v>100000</v>
      </c>
      <c r="E18" s="9">
        <v>70000</v>
      </c>
      <c r="F18" s="10">
        <v>15000</v>
      </c>
      <c r="G18" s="10">
        <v>15000</v>
      </c>
      <c r="H18" s="10">
        <v>0</v>
      </c>
      <c r="I18" s="11">
        <f>E18+F18+G18+H18</f>
        <v>100000</v>
      </c>
      <c r="J18" s="12"/>
      <c r="K18" s="14">
        <v>53837.1</v>
      </c>
      <c r="L18" s="15">
        <v>11536.52</v>
      </c>
      <c r="M18" s="15">
        <v>11536.53</v>
      </c>
      <c r="N18" s="15">
        <v>0</v>
      </c>
      <c r="O18" s="16">
        <f>K18+L18+M18+N18</f>
        <v>76910.149999999994</v>
      </c>
      <c r="P18" s="42">
        <f t="shared" si="5"/>
        <v>0.15000009751638765</v>
      </c>
    </row>
    <row r="19" spans="1:16" s="13" customFormat="1" x14ac:dyDescent="0.2">
      <c r="A19" s="100" t="s">
        <v>66</v>
      </c>
      <c r="B19" s="101"/>
      <c r="C19" s="102"/>
      <c r="D19" s="8">
        <f t="shared" si="4"/>
        <v>144000</v>
      </c>
      <c r="E19" s="18">
        <f>SUM(E15:E18)</f>
        <v>100800</v>
      </c>
      <c r="F19" s="19">
        <f t="shared" ref="F19:I19" si="6">SUM(F15:F18)</f>
        <v>16500</v>
      </c>
      <c r="G19" s="19">
        <f t="shared" si="6"/>
        <v>21200</v>
      </c>
      <c r="H19" s="19">
        <f t="shared" si="6"/>
        <v>5900</v>
      </c>
      <c r="I19" s="20">
        <f t="shared" si="6"/>
        <v>144400</v>
      </c>
      <c r="J19" s="12"/>
      <c r="K19" s="18">
        <f>SUM(K15:K18)</f>
        <v>84637.1</v>
      </c>
      <c r="L19" s="19">
        <f t="shared" ref="L19:O19" si="7">SUM(L15:L18)</f>
        <v>13036.52</v>
      </c>
      <c r="M19" s="19">
        <f t="shared" si="7"/>
        <v>17736.53</v>
      </c>
      <c r="N19" s="19">
        <f t="shared" si="7"/>
        <v>5500</v>
      </c>
      <c r="O19" s="21">
        <f t="shared" si="7"/>
        <v>120910.15</v>
      </c>
      <c r="P19" s="42">
        <f t="shared" si="5"/>
        <v>0.14669182033104747</v>
      </c>
    </row>
    <row r="20" spans="1:16" s="13" customFormat="1" ht="38.25" x14ac:dyDescent="0.2">
      <c r="A20" s="40">
        <v>8</v>
      </c>
      <c r="B20" s="23" t="s">
        <v>14</v>
      </c>
      <c r="C20" s="47" t="s">
        <v>15</v>
      </c>
      <c r="D20" s="8">
        <f t="shared" si="4"/>
        <v>1000000.0000000001</v>
      </c>
      <c r="E20" s="9">
        <v>700000</v>
      </c>
      <c r="F20" s="10">
        <v>0</v>
      </c>
      <c r="G20" s="10">
        <v>563800</v>
      </c>
      <c r="H20" s="10">
        <v>0</v>
      </c>
      <c r="I20" s="11">
        <f>E20+F20+G20+H20</f>
        <v>1263800</v>
      </c>
      <c r="J20" s="12"/>
      <c r="K20" s="14">
        <v>700000</v>
      </c>
      <c r="L20" s="15">
        <v>0</v>
      </c>
      <c r="M20" s="15">
        <v>563667.99</v>
      </c>
      <c r="N20" s="15"/>
      <c r="O20" s="16">
        <f>K20+L20+M20+N20</f>
        <v>1263667.99</v>
      </c>
      <c r="P20" s="42">
        <f t="shared" si="5"/>
        <v>0.44605702958417109</v>
      </c>
    </row>
    <row r="21" spans="1:16" s="13" customFormat="1" x14ac:dyDescent="0.2">
      <c r="A21" s="100" t="s">
        <v>68</v>
      </c>
      <c r="B21" s="101"/>
      <c r="C21" s="102"/>
      <c r="D21" s="8">
        <f t="shared" si="4"/>
        <v>1000000.0000000001</v>
      </c>
      <c r="E21" s="18">
        <f>E20</f>
        <v>700000</v>
      </c>
      <c r="F21" s="19">
        <f t="shared" ref="F21:I21" si="8">F20</f>
        <v>0</v>
      </c>
      <c r="G21" s="19">
        <f t="shared" si="8"/>
        <v>563800</v>
      </c>
      <c r="H21" s="19">
        <f t="shared" si="8"/>
        <v>0</v>
      </c>
      <c r="I21" s="20">
        <f t="shared" si="8"/>
        <v>1263800</v>
      </c>
      <c r="J21" s="12"/>
      <c r="K21" s="18">
        <f>K20</f>
        <v>700000</v>
      </c>
      <c r="L21" s="19">
        <f t="shared" ref="L21:O21" si="9">L20</f>
        <v>0</v>
      </c>
      <c r="M21" s="19">
        <f t="shared" si="9"/>
        <v>563667.99</v>
      </c>
      <c r="N21" s="19">
        <f t="shared" si="9"/>
        <v>0</v>
      </c>
      <c r="O21" s="21">
        <f t="shared" si="9"/>
        <v>1263667.99</v>
      </c>
      <c r="P21" s="42">
        <f t="shared" si="5"/>
        <v>0.44605702958417109</v>
      </c>
    </row>
    <row r="22" spans="1:16" s="13" customFormat="1" ht="38.25" x14ac:dyDescent="0.2">
      <c r="A22" s="40">
        <v>9</v>
      </c>
      <c r="B22" s="74" t="s">
        <v>16</v>
      </c>
      <c r="C22" s="47" t="s">
        <v>17</v>
      </c>
      <c r="D22" s="8">
        <f t="shared" si="4"/>
        <v>54000</v>
      </c>
      <c r="E22" s="9">
        <v>37800</v>
      </c>
      <c r="F22" s="10">
        <v>10800</v>
      </c>
      <c r="G22" s="10">
        <v>5400</v>
      </c>
      <c r="H22" s="10">
        <v>0</v>
      </c>
      <c r="I22" s="11">
        <f>E22+F22+G22+H22</f>
        <v>54000</v>
      </c>
      <c r="J22" s="12"/>
      <c r="K22" s="14">
        <v>37800</v>
      </c>
      <c r="L22" s="15">
        <v>10800</v>
      </c>
      <c r="M22" s="15">
        <v>5400</v>
      </c>
      <c r="N22" s="15">
        <v>0</v>
      </c>
      <c r="O22" s="16">
        <f>K22+L22+M22+N22</f>
        <v>54000</v>
      </c>
      <c r="P22" s="42">
        <f t="shared" si="5"/>
        <v>0.1</v>
      </c>
    </row>
    <row r="23" spans="1:16" s="13" customFormat="1" ht="29.25" customHeight="1" x14ac:dyDescent="0.2">
      <c r="A23" s="40">
        <v>10</v>
      </c>
      <c r="B23" s="75"/>
      <c r="C23" s="47" t="s">
        <v>18</v>
      </c>
      <c r="D23" s="8">
        <f t="shared" si="4"/>
        <v>140000</v>
      </c>
      <c r="E23" s="9">
        <v>98000</v>
      </c>
      <c r="F23" s="10">
        <v>28000</v>
      </c>
      <c r="G23" s="10">
        <v>7000</v>
      </c>
      <c r="H23" s="10">
        <v>7000</v>
      </c>
      <c r="I23" s="11">
        <f>E23+F23+G23+H23</f>
        <v>140000</v>
      </c>
      <c r="J23" s="12"/>
      <c r="K23" s="14">
        <v>98000</v>
      </c>
      <c r="L23" s="15">
        <v>28000</v>
      </c>
      <c r="M23" s="15">
        <v>7000</v>
      </c>
      <c r="N23" s="15">
        <v>7000</v>
      </c>
      <c r="O23" s="16">
        <f>K23+L23+M23+N23</f>
        <v>140000</v>
      </c>
      <c r="P23" s="42">
        <f t="shared" si="5"/>
        <v>0.05</v>
      </c>
    </row>
    <row r="24" spans="1:16" s="13" customFormat="1" ht="27" customHeight="1" x14ac:dyDescent="0.2">
      <c r="A24" s="40">
        <v>11</v>
      </c>
      <c r="B24" s="76"/>
      <c r="C24" s="47" t="s">
        <v>19</v>
      </c>
      <c r="D24" s="8">
        <f t="shared" si="4"/>
        <v>120000.00000000001</v>
      </c>
      <c r="E24" s="9">
        <v>84000</v>
      </c>
      <c r="F24" s="10">
        <v>30000</v>
      </c>
      <c r="G24" s="10">
        <v>6000</v>
      </c>
      <c r="H24" s="10">
        <v>0</v>
      </c>
      <c r="I24" s="11">
        <f>E24+F24+G24+H24</f>
        <v>120000</v>
      </c>
      <c r="J24" s="12"/>
      <c r="K24" s="14">
        <v>84000</v>
      </c>
      <c r="L24" s="15">
        <v>30000</v>
      </c>
      <c r="M24" s="15">
        <v>6000</v>
      </c>
      <c r="N24" s="15">
        <v>0</v>
      </c>
      <c r="O24" s="16">
        <f>K24+L24+M24+N24</f>
        <v>120000</v>
      </c>
      <c r="P24" s="42">
        <f t="shared" si="5"/>
        <v>0.05</v>
      </c>
    </row>
    <row r="25" spans="1:16" s="13" customFormat="1" x14ac:dyDescent="0.2">
      <c r="A25" s="100" t="s">
        <v>69</v>
      </c>
      <c r="B25" s="101"/>
      <c r="C25" s="102"/>
      <c r="D25" s="8">
        <f t="shared" si="4"/>
        <v>314000</v>
      </c>
      <c r="E25" s="18">
        <f>SUM(E22:E24)</f>
        <v>219800</v>
      </c>
      <c r="F25" s="19">
        <f>SUM(F22:F24)</f>
        <v>68800</v>
      </c>
      <c r="G25" s="19">
        <f>SUM(G22:G24)</f>
        <v>18400</v>
      </c>
      <c r="H25" s="19">
        <f>SUM(H22:H24)</f>
        <v>7000</v>
      </c>
      <c r="I25" s="20">
        <f t="shared" ref="I25" si="10">SUM(I22:I24)</f>
        <v>314000</v>
      </c>
      <c r="J25" s="12"/>
      <c r="K25" s="18">
        <f>SUM(K22:K24)</f>
        <v>219800</v>
      </c>
      <c r="L25" s="19">
        <f>SUM(L22:L24)</f>
        <v>68800</v>
      </c>
      <c r="M25" s="19">
        <f>SUM(M22:M24)</f>
        <v>18400</v>
      </c>
      <c r="N25" s="19">
        <f>SUM(N22:N24)</f>
        <v>7000</v>
      </c>
      <c r="O25" s="21">
        <f t="shared" ref="O25" si="11">SUM(O22:O24)</f>
        <v>314000</v>
      </c>
      <c r="P25" s="42">
        <f t="shared" si="5"/>
        <v>5.8598726114649682E-2</v>
      </c>
    </row>
    <row r="26" spans="1:16" s="13" customFormat="1" ht="18.75" customHeight="1" x14ac:dyDescent="0.2">
      <c r="A26" s="40">
        <v>12</v>
      </c>
      <c r="B26" s="74" t="s">
        <v>20</v>
      </c>
      <c r="C26" s="47" t="s">
        <v>21</v>
      </c>
      <c r="D26" s="8">
        <f t="shared" si="4"/>
        <v>54000</v>
      </c>
      <c r="E26" s="9">
        <v>37800</v>
      </c>
      <c r="F26" s="10">
        <v>6200</v>
      </c>
      <c r="G26" s="10">
        <v>10000</v>
      </c>
      <c r="H26" s="10">
        <v>0</v>
      </c>
      <c r="I26" s="11">
        <f>E26+F26+G26+H26</f>
        <v>54000</v>
      </c>
      <c r="J26" s="12"/>
      <c r="K26" s="9">
        <v>37800</v>
      </c>
      <c r="L26" s="10">
        <v>6200</v>
      </c>
      <c r="M26" s="10">
        <v>10000</v>
      </c>
      <c r="N26" s="15">
        <v>0</v>
      </c>
      <c r="O26" s="16">
        <f>K26+L26+M26+N26</f>
        <v>54000</v>
      </c>
      <c r="P26" s="42">
        <f t="shared" ref="P26:P45" si="12">M26/O26</f>
        <v>0.18518518518518517</v>
      </c>
    </row>
    <row r="27" spans="1:16" s="13" customFormat="1" ht="16.5" customHeight="1" x14ac:dyDescent="0.2">
      <c r="A27" s="40">
        <v>13</v>
      </c>
      <c r="B27" s="75"/>
      <c r="C27" s="47" t="s">
        <v>22</v>
      </c>
      <c r="D27" s="8">
        <f t="shared" si="4"/>
        <v>108000</v>
      </c>
      <c r="E27" s="9">
        <v>75600</v>
      </c>
      <c r="F27" s="10">
        <v>1400</v>
      </c>
      <c r="G27" s="10">
        <v>31000</v>
      </c>
      <c r="H27" s="10">
        <v>0</v>
      </c>
      <c r="I27" s="11">
        <f>E27+F27+G27+H27</f>
        <v>108000</v>
      </c>
      <c r="J27" s="12"/>
      <c r="K27" s="9">
        <v>75600</v>
      </c>
      <c r="L27" s="10">
        <v>1400</v>
      </c>
      <c r="M27" s="10">
        <v>31000</v>
      </c>
      <c r="N27" s="15">
        <v>0</v>
      </c>
      <c r="O27" s="16">
        <f>K27+L27+M27+N27</f>
        <v>108000</v>
      </c>
      <c r="P27" s="42">
        <f t="shared" si="12"/>
        <v>0.28703703703703703</v>
      </c>
    </row>
    <row r="28" spans="1:16" s="13" customFormat="1" ht="14.25" customHeight="1" x14ac:dyDescent="0.2">
      <c r="A28" s="40">
        <v>14</v>
      </c>
      <c r="B28" s="75"/>
      <c r="C28" s="47" t="s">
        <v>23</v>
      </c>
      <c r="D28" s="8">
        <f t="shared" si="4"/>
        <v>72000</v>
      </c>
      <c r="E28" s="9">
        <v>50400</v>
      </c>
      <c r="F28" s="10">
        <v>600</v>
      </c>
      <c r="G28" s="10">
        <v>21000</v>
      </c>
      <c r="H28" s="10">
        <v>0</v>
      </c>
      <c r="I28" s="11">
        <f>E28+F28+G28+H28</f>
        <v>72000</v>
      </c>
      <c r="J28" s="12"/>
      <c r="K28" s="9">
        <v>50400</v>
      </c>
      <c r="L28" s="10">
        <v>600</v>
      </c>
      <c r="M28" s="10">
        <v>21000</v>
      </c>
      <c r="N28" s="15">
        <v>0</v>
      </c>
      <c r="O28" s="16">
        <f>K28+L28+M28+N28</f>
        <v>72000</v>
      </c>
      <c r="P28" s="42">
        <f t="shared" si="12"/>
        <v>0.29166666666666669</v>
      </c>
    </row>
    <row r="29" spans="1:16" s="13" customFormat="1" ht="15" customHeight="1" x14ac:dyDescent="0.2">
      <c r="A29" s="40">
        <v>15</v>
      </c>
      <c r="B29" s="75"/>
      <c r="C29" s="47" t="s">
        <v>24</v>
      </c>
      <c r="D29" s="8">
        <f t="shared" si="4"/>
        <v>108000</v>
      </c>
      <c r="E29" s="9">
        <v>75600</v>
      </c>
      <c r="F29" s="10">
        <v>1400</v>
      </c>
      <c r="G29" s="10">
        <v>31000</v>
      </c>
      <c r="H29" s="10">
        <v>0</v>
      </c>
      <c r="I29" s="11">
        <f t="shared" ref="I29:I68" si="13">E29+F29+G29+H29</f>
        <v>108000</v>
      </c>
      <c r="J29" s="12"/>
      <c r="K29" s="9">
        <v>75600</v>
      </c>
      <c r="L29" s="10">
        <v>1400</v>
      </c>
      <c r="M29" s="10">
        <v>31000</v>
      </c>
      <c r="N29" s="15">
        <v>0</v>
      </c>
      <c r="O29" s="16">
        <f t="shared" ref="O29:O68" si="14">K29+L29+M29+N29</f>
        <v>108000</v>
      </c>
      <c r="P29" s="42">
        <f t="shared" si="12"/>
        <v>0.28703703703703703</v>
      </c>
    </row>
    <row r="30" spans="1:16" s="13" customFormat="1" ht="15" customHeight="1" x14ac:dyDescent="0.2">
      <c r="A30" s="40">
        <v>16</v>
      </c>
      <c r="B30" s="75"/>
      <c r="C30" s="47" t="s">
        <v>25</v>
      </c>
      <c r="D30" s="8">
        <f t="shared" si="4"/>
        <v>90000</v>
      </c>
      <c r="E30" s="9">
        <v>63000</v>
      </c>
      <c r="F30" s="10">
        <v>7000</v>
      </c>
      <c r="G30" s="10">
        <v>20000</v>
      </c>
      <c r="H30" s="10">
        <v>0</v>
      </c>
      <c r="I30" s="11">
        <f t="shared" si="13"/>
        <v>90000</v>
      </c>
      <c r="J30" s="12"/>
      <c r="K30" s="9">
        <v>63000</v>
      </c>
      <c r="L30" s="10">
        <v>7000</v>
      </c>
      <c r="M30" s="10">
        <v>20000</v>
      </c>
      <c r="N30" s="15">
        <v>0</v>
      </c>
      <c r="O30" s="16">
        <f t="shared" si="14"/>
        <v>90000</v>
      </c>
      <c r="P30" s="42">
        <f t="shared" si="12"/>
        <v>0.22222222222222221</v>
      </c>
    </row>
    <row r="31" spans="1:16" s="13" customFormat="1" ht="15" customHeight="1" x14ac:dyDescent="0.2">
      <c r="A31" s="40">
        <v>17</v>
      </c>
      <c r="B31" s="75"/>
      <c r="C31" s="47" t="s">
        <v>26</v>
      </c>
      <c r="D31" s="8">
        <f t="shared" si="4"/>
        <v>168000</v>
      </c>
      <c r="E31" s="9">
        <v>117600</v>
      </c>
      <c r="F31" s="10">
        <v>5400</v>
      </c>
      <c r="G31" s="10">
        <v>45000</v>
      </c>
      <c r="H31" s="10">
        <v>0</v>
      </c>
      <c r="I31" s="11">
        <f t="shared" si="13"/>
        <v>168000</v>
      </c>
      <c r="J31" s="12"/>
      <c r="K31" s="9">
        <v>117600</v>
      </c>
      <c r="L31" s="10">
        <v>5400</v>
      </c>
      <c r="M31" s="10">
        <v>45000</v>
      </c>
      <c r="N31" s="15">
        <v>0</v>
      </c>
      <c r="O31" s="16">
        <f t="shared" si="14"/>
        <v>168000</v>
      </c>
      <c r="P31" s="42">
        <f t="shared" si="12"/>
        <v>0.26785714285714285</v>
      </c>
    </row>
    <row r="32" spans="1:16" s="13" customFormat="1" ht="26.25" customHeight="1" x14ac:dyDescent="0.2">
      <c r="A32" s="40">
        <v>18</v>
      </c>
      <c r="B32" s="75"/>
      <c r="C32" s="47" t="s">
        <v>27</v>
      </c>
      <c r="D32" s="8">
        <f t="shared" si="4"/>
        <v>300000</v>
      </c>
      <c r="E32" s="9">
        <v>210000</v>
      </c>
      <c r="F32" s="10">
        <v>45000</v>
      </c>
      <c r="G32" s="10">
        <v>45000</v>
      </c>
      <c r="H32" s="10">
        <v>0</v>
      </c>
      <c r="I32" s="11">
        <f t="shared" si="13"/>
        <v>300000</v>
      </c>
      <c r="J32" s="12"/>
      <c r="K32" s="9">
        <v>210000</v>
      </c>
      <c r="L32" s="10">
        <v>45000</v>
      </c>
      <c r="M32" s="10">
        <v>45000</v>
      </c>
      <c r="N32" s="15">
        <v>0</v>
      </c>
      <c r="O32" s="16">
        <f t="shared" si="14"/>
        <v>300000</v>
      </c>
      <c r="P32" s="42">
        <f t="shared" si="12"/>
        <v>0.15</v>
      </c>
    </row>
    <row r="33" spans="1:16" s="13" customFormat="1" ht="27.75" customHeight="1" x14ac:dyDescent="0.2">
      <c r="A33" s="40">
        <v>19</v>
      </c>
      <c r="B33" s="75"/>
      <c r="C33" s="47" t="s">
        <v>28</v>
      </c>
      <c r="D33" s="8">
        <f t="shared" si="4"/>
        <v>304500</v>
      </c>
      <c r="E33" s="9">
        <v>213150</v>
      </c>
      <c r="F33" s="10">
        <v>20000</v>
      </c>
      <c r="G33" s="10">
        <v>71350</v>
      </c>
      <c r="H33" s="10">
        <v>0</v>
      </c>
      <c r="I33" s="11">
        <f t="shared" si="13"/>
        <v>304500</v>
      </c>
      <c r="J33" s="12"/>
      <c r="K33" s="9">
        <v>213150</v>
      </c>
      <c r="L33" s="10">
        <v>20000</v>
      </c>
      <c r="M33" s="15">
        <v>71350</v>
      </c>
      <c r="N33" s="15">
        <v>0</v>
      </c>
      <c r="O33" s="16">
        <f t="shared" si="14"/>
        <v>304500</v>
      </c>
      <c r="P33" s="42">
        <f t="shared" si="12"/>
        <v>0.23431855500821019</v>
      </c>
    </row>
    <row r="34" spans="1:16" s="13" customFormat="1" ht="17.25" customHeight="1" x14ac:dyDescent="0.2">
      <c r="A34" s="40">
        <v>20</v>
      </c>
      <c r="B34" s="75"/>
      <c r="C34" s="47" t="s">
        <v>29</v>
      </c>
      <c r="D34" s="8">
        <f t="shared" si="4"/>
        <v>34800</v>
      </c>
      <c r="E34" s="9">
        <v>24360</v>
      </c>
      <c r="F34" s="10">
        <v>440</v>
      </c>
      <c r="G34" s="10">
        <v>10000</v>
      </c>
      <c r="H34" s="10">
        <v>0</v>
      </c>
      <c r="I34" s="11">
        <f t="shared" si="13"/>
        <v>34800</v>
      </c>
      <c r="J34" s="12"/>
      <c r="K34" s="9">
        <v>24360</v>
      </c>
      <c r="L34" s="10">
        <v>440</v>
      </c>
      <c r="M34" s="10">
        <v>10000</v>
      </c>
      <c r="N34" s="15">
        <v>0</v>
      </c>
      <c r="O34" s="16">
        <f t="shared" si="14"/>
        <v>34800</v>
      </c>
      <c r="P34" s="42">
        <f t="shared" si="12"/>
        <v>0.28735632183908044</v>
      </c>
    </row>
    <row r="35" spans="1:16" s="13" customFormat="1" ht="17.25" customHeight="1" x14ac:dyDescent="0.2">
      <c r="A35" s="40">
        <v>21</v>
      </c>
      <c r="B35" s="75"/>
      <c r="C35" s="47" t="s">
        <v>30</v>
      </c>
      <c r="D35" s="8">
        <f t="shared" si="4"/>
        <v>199500</v>
      </c>
      <c r="E35" s="9">
        <v>139650</v>
      </c>
      <c r="F35" s="10">
        <v>0</v>
      </c>
      <c r="G35" s="10">
        <v>59850</v>
      </c>
      <c r="H35" s="10">
        <v>0</v>
      </c>
      <c r="I35" s="11">
        <f t="shared" si="13"/>
        <v>199500</v>
      </c>
      <c r="J35" s="12"/>
      <c r="K35" s="9">
        <v>139650</v>
      </c>
      <c r="L35" s="10">
        <v>0</v>
      </c>
      <c r="M35" s="10">
        <v>59850</v>
      </c>
      <c r="N35" s="15">
        <v>0</v>
      </c>
      <c r="O35" s="16">
        <f t="shared" si="14"/>
        <v>199500</v>
      </c>
      <c r="P35" s="42">
        <f t="shared" si="12"/>
        <v>0.3</v>
      </c>
    </row>
    <row r="36" spans="1:16" s="13" customFormat="1" ht="30.75" customHeight="1" x14ac:dyDescent="0.2">
      <c r="A36" s="40">
        <v>22</v>
      </c>
      <c r="B36" s="75"/>
      <c r="C36" s="47" t="s">
        <v>31</v>
      </c>
      <c r="D36" s="8">
        <f t="shared" si="4"/>
        <v>34800</v>
      </c>
      <c r="E36" s="9">
        <v>24360</v>
      </c>
      <c r="F36" s="10">
        <v>440</v>
      </c>
      <c r="G36" s="10">
        <v>10000</v>
      </c>
      <c r="H36" s="10">
        <v>0</v>
      </c>
      <c r="I36" s="11">
        <f t="shared" si="13"/>
        <v>34800</v>
      </c>
      <c r="J36" s="12"/>
      <c r="K36" s="9">
        <v>24360</v>
      </c>
      <c r="L36" s="10">
        <v>440</v>
      </c>
      <c r="M36" s="10">
        <v>10000</v>
      </c>
      <c r="N36" s="15">
        <v>0</v>
      </c>
      <c r="O36" s="16">
        <f t="shared" si="14"/>
        <v>34800</v>
      </c>
      <c r="P36" s="42">
        <f t="shared" si="12"/>
        <v>0.28735632183908044</v>
      </c>
    </row>
    <row r="37" spans="1:16" s="13" customFormat="1" ht="15.75" customHeight="1" x14ac:dyDescent="0.2">
      <c r="A37" s="40">
        <v>23</v>
      </c>
      <c r="B37" s="75"/>
      <c r="C37" s="47" t="s">
        <v>32</v>
      </c>
      <c r="D37" s="8">
        <f t="shared" si="4"/>
        <v>49000</v>
      </c>
      <c r="E37" s="9">
        <v>34300</v>
      </c>
      <c r="F37" s="10">
        <v>350</v>
      </c>
      <c r="G37" s="10">
        <v>14350</v>
      </c>
      <c r="H37" s="10">
        <v>0</v>
      </c>
      <c r="I37" s="11">
        <f t="shared" si="13"/>
        <v>49000</v>
      </c>
      <c r="J37" s="12"/>
      <c r="K37" s="9">
        <v>34300</v>
      </c>
      <c r="L37" s="10">
        <v>350</v>
      </c>
      <c r="M37" s="10">
        <v>14350</v>
      </c>
      <c r="N37" s="15">
        <v>0</v>
      </c>
      <c r="O37" s="16">
        <f t="shared" si="14"/>
        <v>49000</v>
      </c>
      <c r="P37" s="42">
        <f t="shared" si="12"/>
        <v>0.29285714285714287</v>
      </c>
    </row>
    <row r="38" spans="1:16" s="13" customFormat="1" ht="16.5" customHeight="1" x14ac:dyDescent="0.2">
      <c r="A38" s="40">
        <v>24</v>
      </c>
      <c r="B38" s="75"/>
      <c r="C38" s="47" t="s">
        <v>33</v>
      </c>
      <c r="D38" s="8">
        <f t="shared" si="4"/>
        <v>34800</v>
      </c>
      <c r="E38" s="9">
        <v>24360</v>
      </c>
      <c r="F38" s="10">
        <v>440</v>
      </c>
      <c r="G38" s="10">
        <v>10000</v>
      </c>
      <c r="H38" s="10">
        <v>0</v>
      </c>
      <c r="I38" s="11">
        <f t="shared" si="13"/>
        <v>34800</v>
      </c>
      <c r="J38" s="12"/>
      <c r="K38" s="9">
        <v>24360</v>
      </c>
      <c r="L38" s="10">
        <v>440</v>
      </c>
      <c r="M38" s="10">
        <v>10000</v>
      </c>
      <c r="N38" s="15">
        <v>0</v>
      </c>
      <c r="O38" s="16">
        <f t="shared" si="14"/>
        <v>34800</v>
      </c>
      <c r="P38" s="42">
        <f t="shared" si="12"/>
        <v>0.28735632183908044</v>
      </c>
    </row>
    <row r="39" spans="1:16" s="13" customFormat="1" ht="30" customHeight="1" x14ac:dyDescent="0.2">
      <c r="A39" s="40">
        <v>25</v>
      </c>
      <c r="B39" s="75"/>
      <c r="C39" s="47" t="s">
        <v>34</v>
      </c>
      <c r="D39" s="8">
        <f t="shared" si="4"/>
        <v>19080</v>
      </c>
      <c r="E39" s="9">
        <v>13356</v>
      </c>
      <c r="F39" s="10">
        <v>1524</v>
      </c>
      <c r="G39" s="10">
        <v>4200</v>
      </c>
      <c r="H39" s="10">
        <v>0</v>
      </c>
      <c r="I39" s="11">
        <f t="shared" si="13"/>
        <v>19080</v>
      </c>
      <c r="J39" s="12"/>
      <c r="K39" s="9">
        <v>13356</v>
      </c>
      <c r="L39" s="10">
        <v>1524</v>
      </c>
      <c r="M39" s="10">
        <v>4200</v>
      </c>
      <c r="N39" s="15">
        <v>0</v>
      </c>
      <c r="O39" s="16">
        <f t="shared" si="14"/>
        <v>19080</v>
      </c>
      <c r="P39" s="42">
        <f t="shared" si="12"/>
        <v>0.22012578616352202</v>
      </c>
    </row>
    <row r="40" spans="1:16" s="13" customFormat="1" ht="16.5" customHeight="1" x14ac:dyDescent="0.2">
      <c r="A40" s="40">
        <v>26</v>
      </c>
      <c r="B40" s="75"/>
      <c r="C40" s="47" t="s">
        <v>35</v>
      </c>
      <c r="D40" s="8">
        <f t="shared" si="4"/>
        <v>42800</v>
      </c>
      <c r="E40" s="9">
        <v>29960</v>
      </c>
      <c r="F40" s="10">
        <v>1840</v>
      </c>
      <c r="G40" s="10">
        <v>11000</v>
      </c>
      <c r="H40" s="10">
        <v>0</v>
      </c>
      <c r="I40" s="11">
        <f t="shared" si="13"/>
        <v>42800</v>
      </c>
      <c r="J40" s="12"/>
      <c r="K40" s="9">
        <v>29960</v>
      </c>
      <c r="L40" s="10">
        <v>1840</v>
      </c>
      <c r="M40" s="10">
        <v>11000</v>
      </c>
      <c r="N40" s="15">
        <v>0</v>
      </c>
      <c r="O40" s="16">
        <f t="shared" si="14"/>
        <v>42800</v>
      </c>
      <c r="P40" s="42">
        <f t="shared" si="12"/>
        <v>0.2570093457943925</v>
      </c>
    </row>
    <row r="41" spans="1:16" s="13" customFormat="1" ht="15.75" customHeight="1" x14ac:dyDescent="0.2">
      <c r="A41" s="40">
        <v>27</v>
      </c>
      <c r="B41" s="75"/>
      <c r="C41" s="47" t="s">
        <v>36</v>
      </c>
      <c r="D41" s="8">
        <f t="shared" si="4"/>
        <v>36000</v>
      </c>
      <c r="E41" s="9">
        <v>25200</v>
      </c>
      <c r="F41" s="10">
        <v>300</v>
      </c>
      <c r="G41" s="10">
        <v>10500</v>
      </c>
      <c r="H41" s="10">
        <v>0</v>
      </c>
      <c r="I41" s="11">
        <f t="shared" si="13"/>
        <v>36000</v>
      </c>
      <c r="J41" s="12"/>
      <c r="K41" s="9">
        <v>25200</v>
      </c>
      <c r="L41" s="10">
        <v>300</v>
      </c>
      <c r="M41" s="10">
        <v>10500</v>
      </c>
      <c r="N41" s="15">
        <v>0</v>
      </c>
      <c r="O41" s="16">
        <f t="shared" si="14"/>
        <v>36000</v>
      </c>
      <c r="P41" s="42">
        <f t="shared" si="12"/>
        <v>0.29166666666666669</v>
      </c>
    </row>
    <row r="42" spans="1:16" s="13" customFormat="1" ht="16.5" customHeight="1" x14ac:dyDescent="0.2">
      <c r="A42" s="40">
        <v>28</v>
      </c>
      <c r="B42" s="75"/>
      <c r="C42" s="47" t="s">
        <v>37</v>
      </c>
      <c r="D42" s="8">
        <f t="shared" si="4"/>
        <v>200000</v>
      </c>
      <c r="E42" s="9">
        <v>140000</v>
      </c>
      <c r="F42" s="10">
        <v>0</v>
      </c>
      <c r="G42" s="10">
        <v>60000</v>
      </c>
      <c r="H42" s="10">
        <v>0</v>
      </c>
      <c r="I42" s="11">
        <f t="shared" si="13"/>
        <v>200000</v>
      </c>
      <c r="J42" s="12"/>
      <c r="K42" s="9">
        <v>140000</v>
      </c>
      <c r="L42" s="10">
        <v>0</v>
      </c>
      <c r="M42" s="10">
        <v>60000</v>
      </c>
      <c r="N42" s="15">
        <v>0</v>
      </c>
      <c r="O42" s="16">
        <f t="shared" si="14"/>
        <v>200000</v>
      </c>
      <c r="P42" s="42">
        <f t="shared" si="12"/>
        <v>0.3</v>
      </c>
    </row>
    <row r="43" spans="1:16" s="13" customFormat="1" ht="16.5" customHeight="1" x14ac:dyDescent="0.2">
      <c r="A43" s="40">
        <v>29</v>
      </c>
      <c r="B43" s="75"/>
      <c r="C43" s="47" t="s">
        <v>38</v>
      </c>
      <c r="D43" s="8">
        <f t="shared" si="4"/>
        <v>135000</v>
      </c>
      <c r="E43" s="9">
        <v>94500</v>
      </c>
      <c r="F43" s="10">
        <v>500</v>
      </c>
      <c r="G43" s="10">
        <v>40000</v>
      </c>
      <c r="H43" s="10">
        <v>0</v>
      </c>
      <c r="I43" s="11">
        <f t="shared" si="13"/>
        <v>135000</v>
      </c>
      <c r="J43" s="12"/>
      <c r="K43" s="9">
        <v>94500</v>
      </c>
      <c r="L43" s="10">
        <v>500</v>
      </c>
      <c r="M43" s="10">
        <v>40000</v>
      </c>
      <c r="N43" s="15">
        <v>0</v>
      </c>
      <c r="O43" s="16">
        <f t="shared" si="14"/>
        <v>135000</v>
      </c>
      <c r="P43" s="42">
        <f t="shared" si="12"/>
        <v>0.29629629629629628</v>
      </c>
    </row>
    <row r="44" spans="1:16" s="13" customFormat="1" ht="16.5" customHeight="1" x14ac:dyDescent="0.2">
      <c r="A44" s="40">
        <v>30</v>
      </c>
      <c r="B44" s="75"/>
      <c r="C44" s="47" t="s">
        <v>39</v>
      </c>
      <c r="D44" s="8">
        <f t="shared" si="4"/>
        <v>135000</v>
      </c>
      <c r="E44" s="9">
        <v>94500</v>
      </c>
      <c r="F44" s="10">
        <v>500</v>
      </c>
      <c r="G44" s="10">
        <v>40000</v>
      </c>
      <c r="H44" s="10">
        <v>0</v>
      </c>
      <c r="I44" s="11">
        <f t="shared" si="13"/>
        <v>135000</v>
      </c>
      <c r="J44" s="12"/>
      <c r="K44" s="9">
        <v>94500</v>
      </c>
      <c r="L44" s="10">
        <v>500</v>
      </c>
      <c r="M44" s="10">
        <v>40000</v>
      </c>
      <c r="N44" s="15">
        <v>0</v>
      </c>
      <c r="O44" s="16">
        <f t="shared" si="14"/>
        <v>135000</v>
      </c>
      <c r="P44" s="42">
        <f t="shared" si="12"/>
        <v>0.29629629629629628</v>
      </c>
    </row>
    <row r="45" spans="1:16" s="13" customFormat="1" ht="16.5" customHeight="1" x14ac:dyDescent="0.2">
      <c r="A45" s="40">
        <v>31</v>
      </c>
      <c r="B45" s="76"/>
      <c r="C45" s="47" t="s">
        <v>40</v>
      </c>
      <c r="D45" s="8">
        <f t="shared" si="4"/>
        <v>110000</v>
      </c>
      <c r="E45" s="9">
        <v>77000</v>
      </c>
      <c r="F45" s="10">
        <v>3000</v>
      </c>
      <c r="G45" s="10">
        <v>30000</v>
      </c>
      <c r="H45" s="10">
        <v>0</v>
      </c>
      <c r="I45" s="11">
        <f t="shared" si="13"/>
        <v>110000</v>
      </c>
      <c r="J45" s="12"/>
      <c r="K45" s="9">
        <v>77000</v>
      </c>
      <c r="L45" s="10">
        <v>3000</v>
      </c>
      <c r="M45" s="10">
        <v>30000</v>
      </c>
      <c r="N45" s="15">
        <v>0</v>
      </c>
      <c r="O45" s="16">
        <f t="shared" si="14"/>
        <v>110000</v>
      </c>
      <c r="P45" s="42">
        <f t="shared" si="12"/>
        <v>0.27272727272727271</v>
      </c>
    </row>
    <row r="46" spans="1:16" s="25" customFormat="1" x14ac:dyDescent="0.2">
      <c r="A46" s="87" t="s">
        <v>70</v>
      </c>
      <c r="B46" s="88"/>
      <c r="C46" s="89"/>
      <c r="D46" s="8">
        <f t="shared" si="4"/>
        <v>2235280</v>
      </c>
      <c r="E46" s="18">
        <f>SUM(E26:E45)</f>
        <v>1564696</v>
      </c>
      <c r="F46" s="19">
        <f>SUM(F26:F45)</f>
        <v>96334</v>
      </c>
      <c r="G46" s="19">
        <f>SUM(G26:G45)</f>
        <v>574250</v>
      </c>
      <c r="H46" s="19">
        <f>SUM(H26:H45)</f>
        <v>0</v>
      </c>
      <c r="I46" s="20">
        <f>SUM(I26:I45)</f>
        <v>2235280</v>
      </c>
      <c r="J46" s="24"/>
      <c r="K46" s="18">
        <f>SUM(K26:K45)</f>
        <v>1564696</v>
      </c>
      <c r="L46" s="19">
        <f>SUM(L26:L45)</f>
        <v>96334</v>
      </c>
      <c r="M46" s="19">
        <f>SUM(M26:M45)</f>
        <v>574250</v>
      </c>
      <c r="N46" s="19">
        <f>SUM(N26:N45)</f>
        <v>0</v>
      </c>
      <c r="O46" s="21">
        <f>SUM(O26:O45)</f>
        <v>2235280</v>
      </c>
      <c r="P46" s="20"/>
    </row>
    <row r="47" spans="1:16" s="13" customFormat="1" ht="17.25" customHeight="1" x14ac:dyDescent="0.2">
      <c r="A47" s="40">
        <v>32</v>
      </c>
      <c r="B47" s="74" t="s">
        <v>41</v>
      </c>
      <c r="C47" s="47" t="s">
        <v>42</v>
      </c>
      <c r="D47" s="8">
        <f t="shared" si="4"/>
        <v>280000</v>
      </c>
      <c r="E47" s="9">
        <v>196000</v>
      </c>
      <c r="F47" s="10">
        <v>58800</v>
      </c>
      <c r="G47" s="10">
        <v>25200</v>
      </c>
      <c r="H47" s="10">
        <v>0</v>
      </c>
      <c r="I47" s="11">
        <f t="shared" si="13"/>
        <v>280000</v>
      </c>
      <c r="J47" s="12"/>
      <c r="K47" s="9">
        <v>196000</v>
      </c>
      <c r="L47" s="10">
        <v>58800</v>
      </c>
      <c r="M47" s="10">
        <v>25200</v>
      </c>
      <c r="N47" s="10">
        <v>0</v>
      </c>
      <c r="O47" s="16">
        <f t="shared" si="14"/>
        <v>280000</v>
      </c>
      <c r="P47" s="42">
        <f t="shared" ref="P47:P52" si="15">M47/O47</f>
        <v>0.09</v>
      </c>
    </row>
    <row r="48" spans="1:16" s="13" customFormat="1" ht="25.5" customHeight="1" x14ac:dyDescent="0.2">
      <c r="A48" s="40">
        <v>33</v>
      </c>
      <c r="B48" s="75"/>
      <c r="C48" s="47" t="s">
        <v>43</v>
      </c>
      <c r="D48" s="8">
        <f t="shared" si="4"/>
        <v>45570</v>
      </c>
      <c r="E48" s="9">
        <v>31899</v>
      </c>
      <c r="F48" s="10">
        <v>8202.6</v>
      </c>
      <c r="G48" s="10">
        <v>5468.4</v>
      </c>
      <c r="H48" s="10">
        <v>0</v>
      </c>
      <c r="I48" s="11">
        <f t="shared" si="13"/>
        <v>45570</v>
      </c>
      <c r="J48" s="12"/>
      <c r="K48" s="9">
        <v>31899</v>
      </c>
      <c r="L48" s="10">
        <v>8202.6</v>
      </c>
      <c r="M48" s="10">
        <v>5468.4</v>
      </c>
      <c r="N48" s="10">
        <v>0</v>
      </c>
      <c r="O48" s="16">
        <f t="shared" si="14"/>
        <v>45570</v>
      </c>
      <c r="P48" s="42">
        <f t="shared" si="15"/>
        <v>0.12</v>
      </c>
    </row>
    <row r="49" spans="1:16" s="13" customFormat="1" ht="38.25" x14ac:dyDescent="0.2">
      <c r="A49" s="40">
        <v>34</v>
      </c>
      <c r="B49" s="75"/>
      <c r="C49" s="47" t="s">
        <v>44</v>
      </c>
      <c r="D49" s="8">
        <f t="shared" ref="D49:D80" si="16">E49/0.7</f>
        <v>349408.42857142858</v>
      </c>
      <c r="E49" s="9">
        <v>244585.9</v>
      </c>
      <c r="F49" s="10">
        <v>76869.86</v>
      </c>
      <c r="G49" s="10">
        <v>27952.67</v>
      </c>
      <c r="H49" s="10">
        <v>0</v>
      </c>
      <c r="I49" s="11">
        <f t="shared" si="13"/>
        <v>349408.43</v>
      </c>
      <c r="J49" s="12"/>
      <c r="K49" s="9">
        <v>244585.9</v>
      </c>
      <c r="L49" s="10">
        <v>76869.86</v>
      </c>
      <c r="M49" s="10">
        <v>27952.67</v>
      </c>
      <c r="N49" s="10">
        <v>0</v>
      </c>
      <c r="O49" s="16">
        <f t="shared" si="14"/>
        <v>349408.43</v>
      </c>
      <c r="P49" s="42">
        <f t="shared" si="15"/>
        <v>7.9999987407287226E-2</v>
      </c>
    </row>
    <row r="50" spans="1:16" s="13" customFormat="1" ht="38.25" x14ac:dyDescent="0.2">
      <c r="A50" s="40">
        <v>35</v>
      </c>
      <c r="B50" s="75" t="s">
        <v>41</v>
      </c>
      <c r="C50" s="47" t="s">
        <v>45</v>
      </c>
      <c r="D50" s="8">
        <f t="shared" si="16"/>
        <v>349408.42857142858</v>
      </c>
      <c r="E50" s="9">
        <v>244585.9</v>
      </c>
      <c r="F50" s="10">
        <v>76869.86</v>
      </c>
      <c r="G50" s="10">
        <v>27952.67</v>
      </c>
      <c r="H50" s="10">
        <v>0</v>
      </c>
      <c r="I50" s="11">
        <f t="shared" si="13"/>
        <v>349408.43</v>
      </c>
      <c r="J50" s="12"/>
      <c r="K50" s="9">
        <v>244585.9</v>
      </c>
      <c r="L50" s="10">
        <v>76869.86</v>
      </c>
      <c r="M50" s="10">
        <v>27952.67</v>
      </c>
      <c r="N50" s="10">
        <v>0</v>
      </c>
      <c r="O50" s="16">
        <f t="shared" si="14"/>
        <v>349408.43</v>
      </c>
      <c r="P50" s="42">
        <f t="shared" si="15"/>
        <v>7.9999987407287226E-2</v>
      </c>
    </row>
    <row r="51" spans="1:16" s="13" customFormat="1" ht="42" customHeight="1" x14ac:dyDescent="0.2">
      <c r="A51" s="40">
        <v>36</v>
      </c>
      <c r="B51" s="76"/>
      <c r="C51" s="47" t="s">
        <v>46</v>
      </c>
      <c r="D51" s="8">
        <f t="shared" si="16"/>
        <v>280000</v>
      </c>
      <c r="E51" s="9">
        <v>196000</v>
      </c>
      <c r="F51" s="10">
        <v>58800</v>
      </c>
      <c r="G51" s="10">
        <v>25200</v>
      </c>
      <c r="H51" s="10">
        <v>0</v>
      </c>
      <c r="I51" s="11">
        <f t="shared" si="13"/>
        <v>280000</v>
      </c>
      <c r="J51" s="12"/>
      <c r="K51" s="9">
        <v>196000</v>
      </c>
      <c r="L51" s="10">
        <v>58800</v>
      </c>
      <c r="M51" s="10">
        <v>25200</v>
      </c>
      <c r="N51" s="10">
        <v>0</v>
      </c>
      <c r="O51" s="16">
        <f t="shared" si="14"/>
        <v>280000</v>
      </c>
      <c r="P51" s="42">
        <f t="shared" si="15"/>
        <v>0.09</v>
      </c>
    </row>
    <row r="52" spans="1:16" s="25" customFormat="1" x14ac:dyDescent="0.2">
      <c r="A52" s="87" t="s">
        <v>71</v>
      </c>
      <c r="B52" s="88"/>
      <c r="C52" s="89"/>
      <c r="D52" s="8">
        <f t="shared" si="16"/>
        <v>1304386.8571428573</v>
      </c>
      <c r="E52" s="18">
        <f>SUM(E47:E51)</f>
        <v>913070.8</v>
      </c>
      <c r="F52" s="19">
        <f>SUM(F47:F51)</f>
        <v>279542.32</v>
      </c>
      <c r="G52" s="19">
        <f>SUM(G47:G51)</f>
        <v>111773.73999999999</v>
      </c>
      <c r="H52" s="19">
        <f>SUM(H47:H51)</f>
        <v>0</v>
      </c>
      <c r="I52" s="20">
        <f>SUM(I47:I51)</f>
        <v>1304386.8599999999</v>
      </c>
      <c r="J52" s="24"/>
      <c r="K52" s="18">
        <f>SUM(K47:K51)</f>
        <v>913070.8</v>
      </c>
      <c r="L52" s="19">
        <f>SUM(L47:L51)</f>
        <v>279542.32</v>
      </c>
      <c r="M52" s="19">
        <f>SUM(M47:M51)</f>
        <v>111773.73999999999</v>
      </c>
      <c r="N52" s="19">
        <f>SUM(N47:N51)</f>
        <v>0</v>
      </c>
      <c r="O52" s="21">
        <f>SUM(O47:O51)</f>
        <v>1304386.8599999999</v>
      </c>
      <c r="P52" s="42">
        <f t="shared" si="15"/>
        <v>8.569063628868509E-2</v>
      </c>
    </row>
    <row r="53" spans="1:16" s="13" customFormat="1" ht="32.25" customHeight="1" x14ac:dyDescent="0.2">
      <c r="A53" s="40">
        <v>37</v>
      </c>
      <c r="B53" s="74" t="s">
        <v>47</v>
      </c>
      <c r="C53" s="47" t="s">
        <v>48</v>
      </c>
      <c r="D53" s="8">
        <f t="shared" si="16"/>
        <v>234770.00000000003</v>
      </c>
      <c r="E53" s="9">
        <v>164339</v>
      </c>
      <c r="F53" s="10">
        <v>48127.85</v>
      </c>
      <c r="G53" s="10">
        <v>22303.15</v>
      </c>
      <c r="H53" s="10">
        <v>0</v>
      </c>
      <c r="I53" s="11">
        <f t="shared" si="13"/>
        <v>234770</v>
      </c>
      <c r="J53" s="12"/>
      <c r="K53" s="9">
        <v>164339</v>
      </c>
      <c r="L53" s="10">
        <v>48127.85</v>
      </c>
      <c r="M53" s="10">
        <v>22303.15</v>
      </c>
      <c r="N53" s="15">
        <v>0</v>
      </c>
      <c r="O53" s="16">
        <f t="shared" si="14"/>
        <v>234770</v>
      </c>
      <c r="P53" s="42">
        <f t="shared" ref="P53:P66" si="17">M53/O53</f>
        <v>9.5000000000000001E-2</v>
      </c>
    </row>
    <row r="54" spans="1:16" s="13" customFormat="1" ht="30.75" customHeight="1" x14ac:dyDescent="0.2">
      <c r="A54" s="40">
        <v>38</v>
      </c>
      <c r="B54" s="75"/>
      <c r="C54" s="47" t="s">
        <v>49</v>
      </c>
      <c r="D54" s="8">
        <f t="shared" si="16"/>
        <v>84589.000000000015</v>
      </c>
      <c r="E54" s="9">
        <v>59212.3</v>
      </c>
      <c r="F54" s="10">
        <v>19455.47</v>
      </c>
      <c r="G54" s="10">
        <v>5921.23</v>
      </c>
      <c r="H54" s="10">
        <v>0</v>
      </c>
      <c r="I54" s="11">
        <f t="shared" si="13"/>
        <v>84589</v>
      </c>
      <c r="J54" s="12"/>
      <c r="K54" s="9">
        <v>59212.3</v>
      </c>
      <c r="L54" s="10">
        <v>19455.47</v>
      </c>
      <c r="M54" s="10">
        <v>5921.23</v>
      </c>
      <c r="N54" s="15">
        <v>0</v>
      </c>
      <c r="O54" s="16">
        <f t="shared" si="14"/>
        <v>84589</v>
      </c>
      <c r="P54" s="42">
        <f t="shared" si="17"/>
        <v>6.9999999999999993E-2</v>
      </c>
    </row>
    <row r="55" spans="1:16" s="13" customFormat="1" ht="17.25" customHeight="1" x14ac:dyDescent="0.2">
      <c r="A55" s="40">
        <v>39</v>
      </c>
      <c r="B55" s="75"/>
      <c r="C55" s="47" t="s">
        <v>50</v>
      </c>
      <c r="D55" s="8">
        <f t="shared" si="16"/>
        <v>41398</v>
      </c>
      <c r="E55" s="9">
        <v>28978.6</v>
      </c>
      <c r="F55" s="10">
        <v>8279.6</v>
      </c>
      <c r="G55" s="10">
        <v>4139.8</v>
      </c>
      <c r="H55" s="10">
        <v>0</v>
      </c>
      <c r="I55" s="11">
        <f t="shared" si="13"/>
        <v>41398</v>
      </c>
      <c r="J55" s="12"/>
      <c r="K55" s="9">
        <v>28978.6</v>
      </c>
      <c r="L55" s="10">
        <v>8279.6</v>
      </c>
      <c r="M55" s="10">
        <v>4139.8</v>
      </c>
      <c r="N55" s="15">
        <v>0</v>
      </c>
      <c r="O55" s="16">
        <f t="shared" si="14"/>
        <v>41398</v>
      </c>
      <c r="P55" s="42">
        <f t="shared" si="17"/>
        <v>0.1</v>
      </c>
    </row>
    <row r="56" spans="1:16" s="13" customFormat="1" ht="15.75" customHeight="1" x14ac:dyDescent="0.2">
      <c r="A56" s="40">
        <v>40</v>
      </c>
      <c r="B56" s="75"/>
      <c r="C56" s="47" t="s">
        <v>51</v>
      </c>
      <c r="D56" s="8">
        <f t="shared" si="16"/>
        <v>61600.000000000007</v>
      </c>
      <c r="E56" s="9">
        <v>43120</v>
      </c>
      <c r="F56" s="10">
        <v>13860</v>
      </c>
      <c r="G56" s="10">
        <v>4620</v>
      </c>
      <c r="H56" s="10">
        <v>0</v>
      </c>
      <c r="I56" s="11">
        <f t="shared" si="13"/>
        <v>61600</v>
      </c>
      <c r="J56" s="12"/>
      <c r="K56" s="9">
        <v>43120</v>
      </c>
      <c r="L56" s="10">
        <v>13860</v>
      </c>
      <c r="M56" s="10">
        <v>4620</v>
      </c>
      <c r="N56" s="15">
        <v>0</v>
      </c>
      <c r="O56" s="16">
        <f t="shared" si="14"/>
        <v>61600</v>
      </c>
      <c r="P56" s="42">
        <f t="shared" si="17"/>
        <v>7.4999999999999997E-2</v>
      </c>
    </row>
    <row r="57" spans="1:16" s="13" customFormat="1" ht="32.25" customHeight="1" x14ac:dyDescent="0.2">
      <c r="A57" s="40">
        <v>41</v>
      </c>
      <c r="B57" s="75"/>
      <c r="C57" s="47" t="s">
        <v>52</v>
      </c>
      <c r="D57" s="8">
        <f t="shared" si="16"/>
        <v>33550</v>
      </c>
      <c r="E57" s="9">
        <v>23485</v>
      </c>
      <c r="F57" s="10">
        <v>5032.5</v>
      </c>
      <c r="G57" s="10">
        <v>5032.5</v>
      </c>
      <c r="H57" s="10">
        <v>0</v>
      </c>
      <c r="I57" s="11">
        <f t="shared" si="13"/>
        <v>33550</v>
      </c>
      <c r="J57" s="12"/>
      <c r="K57" s="9">
        <v>23485</v>
      </c>
      <c r="L57" s="10">
        <v>5032.5</v>
      </c>
      <c r="M57" s="10">
        <v>5032.5</v>
      </c>
      <c r="N57" s="15">
        <v>0</v>
      </c>
      <c r="O57" s="16">
        <f t="shared" si="14"/>
        <v>33550</v>
      </c>
      <c r="P57" s="42">
        <f t="shared" si="17"/>
        <v>0.15</v>
      </c>
    </row>
    <row r="58" spans="1:16" s="13" customFormat="1" ht="30.75" customHeight="1" x14ac:dyDescent="0.2">
      <c r="A58" s="40">
        <v>42</v>
      </c>
      <c r="B58" s="76"/>
      <c r="C58" s="47" t="s">
        <v>53</v>
      </c>
      <c r="D58" s="8">
        <f t="shared" si="16"/>
        <v>150416</v>
      </c>
      <c r="E58" s="9">
        <v>105291.2</v>
      </c>
      <c r="F58" s="10">
        <v>30083.200000000001</v>
      </c>
      <c r="G58" s="10">
        <v>15041.6</v>
      </c>
      <c r="H58" s="10">
        <v>0</v>
      </c>
      <c r="I58" s="11">
        <f t="shared" si="13"/>
        <v>150416</v>
      </c>
      <c r="J58" s="12"/>
      <c r="K58" s="9">
        <v>105291.2</v>
      </c>
      <c r="L58" s="10">
        <v>30083.200000000001</v>
      </c>
      <c r="M58" s="10">
        <v>15041.6</v>
      </c>
      <c r="N58" s="15">
        <v>0</v>
      </c>
      <c r="O58" s="16">
        <f t="shared" si="14"/>
        <v>150416</v>
      </c>
      <c r="P58" s="42">
        <f t="shared" si="17"/>
        <v>0.1</v>
      </c>
    </row>
    <row r="59" spans="1:16" s="13" customFormat="1" x14ac:dyDescent="0.2">
      <c r="A59" s="87" t="s">
        <v>72</v>
      </c>
      <c r="B59" s="88"/>
      <c r="C59" s="89"/>
      <c r="D59" s="8">
        <f t="shared" si="16"/>
        <v>606323.00000000012</v>
      </c>
      <c r="E59" s="18">
        <f>SUM(E53:E58)</f>
        <v>424426.10000000003</v>
      </c>
      <c r="F59" s="19">
        <f>SUM(F53:F58)</f>
        <v>124838.62000000001</v>
      </c>
      <c r="G59" s="19">
        <f>SUM(G53:G58)</f>
        <v>57058.28</v>
      </c>
      <c r="H59" s="19">
        <f>SUM(H53:H58)</f>
        <v>0</v>
      </c>
      <c r="I59" s="20">
        <f>SUM(I53:I58)</f>
        <v>606323</v>
      </c>
      <c r="J59" s="12"/>
      <c r="K59" s="18">
        <f>SUM(K53:K58)</f>
        <v>424426.10000000003</v>
      </c>
      <c r="L59" s="19">
        <f>SUM(L53:L58)</f>
        <v>124838.62000000001</v>
      </c>
      <c r="M59" s="19">
        <f>SUM(M53:M58)</f>
        <v>57058.28</v>
      </c>
      <c r="N59" s="19">
        <f>SUM(N53:N58)</f>
        <v>0</v>
      </c>
      <c r="O59" s="21">
        <f>SUM(O53:O58)</f>
        <v>606323</v>
      </c>
      <c r="P59" s="42">
        <f t="shared" si="17"/>
        <v>9.4105419058818487E-2</v>
      </c>
    </row>
    <row r="60" spans="1:16" s="13" customFormat="1" ht="26.25" customHeight="1" x14ac:dyDescent="0.2">
      <c r="A60" s="40">
        <v>43</v>
      </c>
      <c r="B60" s="74" t="s">
        <v>54</v>
      </c>
      <c r="C60" s="47" t="s">
        <v>55</v>
      </c>
      <c r="D60" s="8">
        <f t="shared" si="16"/>
        <v>150000</v>
      </c>
      <c r="E60" s="9">
        <v>105000</v>
      </c>
      <c r="F60" s="10">
        <v>15000</v>
      </c>
      <c r="G60" s="10">
        <v>30000</v>
      </c>
      <c r="H60" s="10">
        <v>0</v>
      </c>
      <c r="I60" s="11">
        <f t="shared" si="13"/>
        <v>150000</v>
      </c>
      <c r="J60" s="12"/>
      <c r="K60" s="9">
        <v>105000</v>
      </c>
      <c r="L60" s="10">
        <v>15000</v>
      </c>
      <c r="M60" s="10">
        <v>30000</v>
      </c>
      <c r="N60" s="10">
        <v>0</v>
      </c>
      <c r="O60" s="16">
        <f t="shared" si="14"/>
        <v>150000</v>
      </c>
      <c r="P60" s="42">
        <f t="shared" si="17"/>
        <v>0.2</v>
      </c>
    </row>
    <row r="61" spans="1:16" s="13" customFormat="1" ht="29.25" customHeight="1" x14ac:dyDescent="0.2">
      <c r="A61" s="40">
        <v>44</v>
      </c>
      <c r="B61" s="76"/>
      <c r="C61" s="47" t="s">
        <v>56</v>
      </c>
      <c r="D61" s="8">
        <f t="shared" si="16"/>
        <v>300000</v>
      </c>
      <c r="E61" s="9">
        <v>210000</v>
      </c>
      <c r="F61" s="10">
        <v>60000</v>
      </c>
      <c r="G61" s="10">
        <v>30000</v>
      </c>
      <c r="H61" s="10">
        <v>0</v>
      </c>
      <c r="I61" s="11">
        <f t="shared" si="13"/>
        <v>300000</v>
      </c>
      <c r="J61" s="12"/>
      <c r="K61" s="9">
        <v>210000</v>
      </c>
      <c r="L61" s="10">
        <v>60000</v>
      </c>
      <c r="M61" s="10">
        <v>30000</v>
      </c>
      <c r="N61" s="10">
        <v>0</v>
      </c>
      <c r="O61" s="16">
        <f t="shared" si="14"/>
        <v>300000</v>
      </c>
      <c r="P61" s="42">
        <f t="shared" si="17"/>
        <v>0.1</v>
      </c>
    </row>
    <row r="62" spans="1:16" s="25" customFormat="1" x14ac:dyDescent="0.2">
      <c r="A62" s="87" t="s">
        <v>74</v>
      </c>
      <c r="B62" s="88"/>
      <c r="C62" s="89"/>
      <c r="D62" s="8">
        <f t="shared" si="16"/>
        <v>450000</v>
      </c>
      <c r="E62" s="18">
        <f>E60+E61</f>
        <v>315000</v>
      </c>
      <c r="F62" s="19">
        <f t="shared" ref="F62:I62" si="18">F60+F61</f>
        <v>75000</v>
      </c>
      <c r="G62" s="19">
        <f t="shared" si="18"/>
        <v>60000</v>
      </c>
      <c r="H62" s="19">
        <f t="shared" si="18"/>
        <v>0</v>
      </c>
      <c r="I62" s="20">
        <f t="shared" si="18"/>
        <v>450000</v>
      </c>
      <c r="J62" s="24"/>
      <c r="K62" s="18">
        <f>K60+K61</f>
        <v>315000</v>
      </c>
      <c r="L62" s="19">
        <f t="shared" ref="L62:O62" si="19">L60+L61</f>
        <v>75000</v>
      </c>
      <c r="M62" s="19">
        <f t="shared" si="19"/>
        <v>60000</v>
      </c>
      <c r="N62" s="19">
        <f t="shared" si="19"/>
        <v>0</v>
      </c>
      <c r="O62" s="21">
        <f t="shared" si="19"/>
        <v>450000</v>
      </c>
      <c r="P62" s="42">
        <f t="shared" si="17"/>
        <v>0.13333333333333333</v>
      </c>
    </row>
    <row r="63" spans="1:16" s="13" customFormat="1" ht="22.5" customHeight="1" x14ac:dyDescent="0.2">
      <c r="A63" s="40">
        <v>45</v>
      </c>
      <c r="B63" s="74" t="s">
        <v>57</v>
      </c>
      <c r="C63" s="47" t="s">
        <v>58</v>
      </c>
      <c r="D63" s="8">
        <f t="shared" si="16"/>
        <v>300000</v>
      </c>
      <c r="E63" s="9">
        <v>210000</v>
      </c>
      <c r="F63" s="10">
        <v>57000</v>
      </c>
      <c r="G63" s="10">
        <v>33000</v>
      </c>
      <c r="H63" s="10">
        <v>0</v>
      </c>
      <c r="I63" s="11">
        <f t="shared" si="13"/>
        <v>300000</v>
      </c>
      <c r="J63" s="12"/>
      <c r="K63" s="9">
        <v>210000</v>
      </c>
      <c r="L63" s="10">
        <v>57000</v>
      </c>
      <c r="M63" s="10">
        <v>33000</v>
      </c>
      <c r="N63" s="10">
        <v>0</v>
      </c>
      <c r="O63" s="16">
        <f t="shared" si="14"/>
        <v>300000</v>
      </c>
      <c r="P63" s="42">
        <f t="shared" si="17"/>
        <v>0.11</v>
      </c>
    </row>
    <row r="64" spans="1:16" s="13" customFormat="1" ht="16.5" customHeight="1" x14ac:dyDescent="0.2">
      <c r="A64" s="40">
        <v>46</v>
      </c>
      <c r="B64" s="75"/>
      <c r="C64" s="47" t="s">
        <v>59</v>
      </c>
      <c r="D64" s="8">
        <f t="shared" si="16"/>
        <v>190000</v>
      </c>
      <c r="E64" s="9">
        <v>133000</v>
      </c>
      <c r="F64" s="10">
        <v>0</v>
      </c>
      <c r="G64" s="10">
        <v>28500</v>
      </c>
      <c r="H64" s="10">
        <v>28500</v>
      </c>
      <c r="I64" s="11">
        <f t="shared" si="13"/>
        <v>190000</v>
      </c>
      <c r="J64" s="12"/>
      <c r="K64" s="9">
        <v>133000</v>
      </c>
      <c r="L64" s="10">
        <v>0</v>
      </c>
      <c r="M64" s="10">
        <v>28500</v>
      </c>
      <c r="N64" s="10">
        <v>28500</v>
      </c>
      <c r="O64" s="16">
        <f t="shared" si="14"/>
        <v>190000</v>
      </c>
      <c r="P64" s="42">
        <f t="shared" si="17"/>
        <v>0.15</v>
      </c>
    </row>
    <row r="65" spans="1:16" s="13" customFormat="1" ht="18.75" customHeight="1" x14ac:dyDescent="0.2">
      <c r="A65" s="40">
        <v>47</v>
      </c>
      <c r="B65" s="75"/>
      <c r="C65" s="47" t="s">
        <v>60</v>
      </c>
      <c r="D65" s="8">
        <f t="shared" si="16"/>
        <v>350000</v>
      </c>
      <c r="E65" s="9">
        <v>245000</v>
      </c>
      <c r="F65" s="10">
        <v>0</v>
      </c>
      <c r="G65" s="10">
        <v>31500</v>
      </c>
      <c r="H65" s="10">
        <v>73500</v>
      </c>
      <c r="I65" s="11">
        <f t="shared" si="13"/>
        <v>350000</v>
      </c>
      <c r="J65" s="12"/>
      <c r="K65" s="9">
        <v>245000</v>
      </c>
      <c r="L65" s="10">
        <v>0</v>
      </c>
      <c r="M65" s="10">
        <v>31500</v>
      </c>
      <c r="N65" s="10">
        <v>73500</v>
      </c>
      <c r="O65" s="16">
        <f t="shared" si="14"/>
        <v>350000</v>
      </c>
      <c r="P65" s="42">
        <f t="shared" si="17"/>
        <v>0.09</v>
      </c>
    </row>
    <row r="66" spans="1:16" s="13" customFormat="1" ht="18" customHeight="1" x14ac:dyDescent="0.2">
      <c r="A66" s="40">
        <v>48</v>
      </c>
      <c r="B66" s="75"/>
      <c r="C66" s="47" t="s">
        <v>61</v>
      </c>
      <c r="D66" s="8">
        <f t="shared" si="16"/>
        <v>208000</v>
      </c>
      <c r="E66" s="9">
        <v>145600</v>
      </c>
      <c r="F66" s="10">
        <v>0</v>
      </c>
      <c r="G66" s="10">
        <v>31200</v>
      </c>
      <c r="H66" s="10">
        <v>31200</v>
      </c>
      <c r="I66" s="11">
        <f t="shared" si="13"/>
        <v>208000</v>
      </c>
      <c r="J66" s="12"/>
      <c r="K66" s="9">
        <v>145600</v>
      </c>
      <c r="L66" s="10">
        <v>0</v>
      </c>
      <c r="M66" s="10">
        <v>31200</v>
      </c>
      <c r="N66" s="10">
        <v>31200</v>
      </c>
      <c r="O66" s="16">
        <f t="shared" si="14"/>
        <v>208000</v>
      </c>
      <c r="P66" s="42">
        <f t="shared" si="17"/>
        <v>0.15</v>
      </c>
    </row>
    <row r="67" spans="1:16" s="13" customFormat="1" ht="25.5" x14ac:dyDescent="0.2">
      <c r="A67" s="43">
        <v>49</v>
      </c>
      <c r="B67" s="75"/>
      <c r="C67" s="48" t="s">
        <v>62</v>
      </c>
      <c r="D67" s="26">
        <f t="shared" si="16"/>
        <v>100000</v>
      </c>
      <c r="E67" s="27">
        <v>70000</v>
      </c>
      <c r="F67" s="28">
        <v>10000</v>
      </c>
      <c r="G67" s="28">
        <v>5000</v>
      </c>
      <c r="H67" s="28">
        <v>15000</v>
      </c>
      <c r="I67" s="29">
        <f t="shared" si="13"/>
        <v>100000</v>
      </c>
      <c r="J67" s="12"/>
      <c r="K67" s="27">
        <v>70000</v>
      </c>
      <c r="L67" s="28">
        <v>10000</v>
      </c>
      <c r="M67" s="28">
        <v>5000</v>
      </c>
      <c r="N67" s="28">
        <v>15000</v>
      </c>
      <c r="O67" s="30">
        <f t="shared" si="14"/>
        <v>100000</v>
      </c>
      <c r="P67" s="29">
        <v>0.15</v>
      </c>
    </row>
    <row r="68" spans="1:16" s="13" customFormat="1" ht="15" customHeight="1" x14ac:dyDescent="0.2">
      <c r="A68" s="40">
        <v>50</v>
      </c>
      <c r="B68" s="76"/>
      <c r="C68" s="47" t="s">
        <v>63</v>
      </c>
      <c r="D68" s="8">
        <f t="shared" si="16"/>
        <v>300000</v>
      </c>
      <c r="E68" s="9">
        <v>210000</v>
      </c>
      <c r="F68" s="10">
        <v>57000</v>
      </c>
      <c r="G68" s="10">
        <v>33000</v>
      </c>
      <c r="H68" s="10">
        <v>0</v>
      </c>
      <c r="I68" s="11">
        <f t="shared" si="13"/>
        <v>300000</v>
      </c>
      <c r="J68" s="12"/>
      <c r="K68" s="9">
        <v>210000</v>
      </c>
      <c r="L68" s="10">
        <v>57000</v>
      </c>
      <c r="M68" s="10">
        <v>33000</v>
      </c>
      <c r="N68" s="10">
        <v>0</v>
      </c>
      <c r="O68" s="16">
        <f t="shared" si="14"/>
        <v>300000</v>
      </c>
      <c r="P68" s="42">
        <f t="shared" ref="P68:P70" si="20">M68/O68</f>
        <v>0.11</v>
      </c>
    </row>
    <row r="69" spans="1:16" s="25" customFormat="1" x14ac:dyDescent="0.2">
      <c r="A69" s="87" t="s">
        <v>73</v>
      </c>
      <c r="B69" s="88"/>
      <c r="C69" s="89"/>
      <c r="D69" s="8">
        <f t="shared" si="16"/>
        <v>1448000</v>
      </c>
      <c r="E69" s="18">
        <f>SUM(E63:E68)</f>
        <v>1013600</v>
      </c>
      <c r="F69" s="19">
        <f>SUM(F63:F68)</f>
        <v>124000</v>
      </c>
      <c r="G69" s="19">
        <f>SUM(G63:G68)</f>
        <v>162200</v>
      </c>
      <c r="H69" s="19">
        <f>SUM(H63:H68)</f>
        <v>148200</v>
      </c>
      <c r="I69" s="20">
        <f>SUM(I63:I68)</f>
        <v>1448000</v>
      </c>
      <c r="J69" s="24"/>
      <c r="K69" s="18">
        <f>SUM(K63:K68)</f>
        <v>1013600</v>
      </c>
      <c r="L69" s="19">
        <f>SUM(L63:L68)</f>
        <v>124000</v>
      </c>
      <c r="M69" s="19">
        <f>SUM(M63:M68)</f>
        <v>162200</v>
      </c>
      <c r="N69" s="19">
        <f>SUM(N63:N68)</f>
        <v>148200</v>
      </c>
      <c r="O69" s="21">
        <f>SUM(O63:O68)</f>
        <v>1448000</v>
      </c>
      <c r="P69" s="42">
        <f t="shared" si="20"/>
        <v>0.11201657458563535</v>
      </c>
    </row>
    <row r="70" spans="1:16" s="35" customFormat="1" ht="19.5" thickBot="1" x14ac:dyDescent="0.35">
      <c r="A70" s="97" t="s">
        <v>75</v>
      </c>
      <c r="B70" s="98"/>
      <c r="C70" s="99"/>
      <c r="D70" s="44">
        <f t="shared" si="16"/>
        <v>7759239.8571428582</v>
      </c>
      <c r="E70" s="31">
        <f>E69+E62+E59+E52+E46+E25+E21+E19+E14+E11</f>
        <v>5431467.9000000004</v>
      </c>
      <c r="F70" s="32">
        <f>F69+F62+F59+F52+F46+F25+F21+F19+F14+F11</f>
        <v>938114.94</v>
      </c>
      <c r="G70" s="32">
        <f>G69+G62+G59+G52+G46+G25+G21+G19+G14+G11</f>
        <v>1590482.02</v>
      </c>
      <c r="H70" s="32">
        <f>H69+H62+H59+H52+H46+H25+H21+H19+H14+H11</f>
        <v>176100</v>
      </c>
      <c r="I70" s="33">
        <f>I69+I62+I59+I52+I46+I25+I21+I19+I14+I11</f>
        <v>8136164.8599999994</v>
      </c>
      <c r="J70" s="45"/>
      <c r="K70" s="31">
        <f>K69+K62+K59+K52+K46+K25+K21+K19+K14+K11</f>
        <v>5414430</v>
      </c>
      <c r="L70" s="32">
        <f>L69+L62+L59+L52+L46+L25+L21+L19+L14+L11</f>
        <v>821551.46</v>
      </c>
      <c r="M70" s="32">
        <f>M69+M62+M59+M52+M46+M25+M21+M19+M14+M11</f>
        <v>1601886.54</v>
      </c>
      <c r="N70" s="32">
        <f>N69+N62+N59+N52+N46+N25+N21+N19+N14+N11</f>
        <v>160700</v>
      </c>
      <c r="O70" s="34">
        <f>O69+O62+O59+O52+O46+O25+O21+O19+O14+O11</f>
        <v>7998568</v>
      </c>
      <c r="P70" s="46">
        <f t="shared" si="20"/>
        <v>0.20027166612823696</v>
      </c>
    </row>
    <row r="71" spans="1:16" x14ac:dyDescent="0.2">
      <c r="K71" s="36"/>
      <c r="L71" s="36"/>
      <c r="M71" s="36"/>
      <c r="N71" s="36"/>
      <c r="O71" s="36"/>
    </row>
    <row r="72" spans="1:16" x14ac:dyDescent="0.2">
      <c r="K72" s="36"/>
    </row>
  </sheetData>
  <mergeCells count="47">
    <mergeCell ref="A70:C70"/>
    <mergeCell ref="A11:C11"/>
    <mergeCell ref="A14:C14"/>
    <mergeCell ref="A19:C19"/>
    <mergeCell ref="A21:C21"/>
    <mergeCell ref="A25:C25"/>
    <mergeCell ref="A46:C46"/>
    <mergeCell ref="A52:C52"/>
    <mergeCell ref="A59:C59"/>
    <mergeCell ref="A15:A16"/>
    <mergeCell ref="C15:C16"/>
    <mergeCell ref="B26:B45"/>
    <mergeCell ref="A69:C69"/>
    <mergeCell ref="B60:B61"/>
    <mergeCell ref="B63:B68"/>
    <mergeCell ref="B50:B51"/>
    <mergeCell ref="B47:B49"/>
    <mergeCell ref="B8:B10"/>
    <mergeCell ref="B12:B13"/>
    <mergeCell ref="B15:B18"/>
    <mergeCell ref="B22:B24"/>
    <mergeCell ref="A62:C62"/>
    <mergeCell ref="A2:P5"/>
    <mergeCell ref="A1:P1"/>
    <mergeCell ref="C8:C9"/>
    <mergeCell ref="B53:B58"/>
    <mergeCell ref="A8:A9"/>
    <mergeCell ref="P15:P16"/>
    <mergeCell ref="P6:P7"/>
    <mergeCell ref="K15:K16"/>
    <mergeCell ref="L15:L16"/>
    <mergeCell ref="M15:M16"/>
    <mergeCell ref="N15:N16"/>
    <mergeCell ref="E9:I9"/>
    <mergeCell ref="D15:D16"/>
    <mergeCell ref="O15:O16"/>
    <mergeCell ref="K6:O6"/>
    <mergeCell ref="E6:I6"/>
    <mergeCell ref="K8:P9"/>
    <mergeCell ref="A6:A7"/>
    <mergeCell ref="B6:B7"/>
    <mergeCell ref="C6:C7"/>
    <mergeCell ref="I15:I16"/>
    <mergeCell ref="H15:H16"/>
    <mergeCell ref="G15:G16"/>
    <mergeCell ref="F15:F16"/>
    <mergeCell ref="E15:E16"/>
  </mergeCells>
  <pageMargins left="0.70866141732283472" right="0.70866141732283472" top="0.31496062992125984" bottom="0.31496062992125984" header="0" footer="0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Проворова</dc:creator>
  <cp:lastModifiedBy>Проворова</cp:lastModifiedBy>
  <cp:lastPrinted>2021-03-18T12:24:22Z</cp:lastPrinted>
  <dcterms:created xsi:type="dcterms:W3CDTF">2020-02-26T09:41:45Z</dcterms:created>
  <dcterms:modified xsi:type="dcterms:W3CDTF">2021-03-18T12:24:34Z</dcterms:modified>
</cp:coreProperties>
</file>