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64" windowWidth="19836" windowHeight="8676"/>
  </bookViews>
  <sheets>
    <sheet name="2021-2023" sheetId="1" r:id="rId1"/>
  </sheets>
  <definedNames>
    <definedName name="_xlnm.Print_Titles" localSheetId="0">'2021-2023'!6:9</definedName>
    <definedName name="_xlnm.Print_Area" localSheetId="0">'2021-2023'!A1:E142</definedName>
  </definedNames>
  <calcPr calcId="125725"/>
</workbook>
</file>

<file path=xl/calcChain.xml><?xml version="1.0" encoding="utf-8"?>
<calcChain xmlns="http://schemas.openxmlformats.org/spreadsheetml/2006/main">
  <c r="E139" i="1"/>
  <c r="D139"/>
  <c r="C139"/>
  <c r="E137"/>
  <c r="D137"/>
  <c r="C137"/>
  <c r="E127"/>
  <c r="D127"/>
  <c r="C127"/>
  <c r="E121"/>
  <c r="D121"/>
  <c r="D120" s="1"/>
  <c r="C121"/>
  <c r="E120"/>
  <c r="C120"/>
  <c r="E119"/>
  <c r="D119"/>
  <c r="C119"/>
  <c r="E118"/>
  <c r="E105" s="1"/>
  <c r="E100" s="1"/>
  <c r="E99" s="1"/>
  <c r="E141" s="1"/>
  <c r="D118"/>
  <c r="C118"/>
  <c r="D105"/>
  <c r="D100" s="1"/>
  <c r="D99" s="1"/>
  <c r="D141" s="1"/>
  <c r="C105"/>
  <c r="C100" s="1"/>
  <c r="C99" s="1"/>
  <c r="C141" s="1"/>
  <c r="E101"/>
  <c r="D101"/>
  <c r="C101"/>
  <c r="C96"/>
  <c r="C95" s="1"/>
  <c r="E77"/>
  <c r="D77"/>
  <c r="C77"/>
  <c r="E73"/>
  <c r="D73"/>
  <c r="D69" s="1"/>
  <c r="C73"/>
  <c r="E70"/>
  <c r="D70"/>
  <c r="C70"/>
  <c r="C69" s="1"/>
  <c r="E69"/>
  <c r="E66"/>
  <c r="E63" s="1"/>
  <c r="D66"/>
  <c r="C66"/>
  <c r="E64"/>
  <c r="D64"/>
  <c r="D63" s="1"/>
  <c r="C64"/>
  <c r="C63"/>
  <c r="E56"/>
  <c r="D56"/>
  <c r="C56"/>
  <c r="E55"/>
  <c r="D55"/>
  <c r="C55"/>
  <c r="E53"/>
  <c r="D53"/>
  <c r="C53"/>
  <c r="E51"/>
  <c r="D51"/>
  <c r="C51"/>
  <c r="C43" s="1"/>
  <c r="E46"/>
  <c r="E43" s="1"/>
  <c r="D46"/>
  <c r="C46"/>
  <c r="E44"/>
  <c r="D44"/>
  <c r="C44"/>
  <c r="D43"/>
  <c r="C39"/>
  <c r="E38"/>
  <c r="D38"/>
  <c r="C38"/>
  <c r="C36"/>
  <c r="E33"/>
  <c r="D33"/>
  <c r="C33"/>
  <c r="E31"/>
  <c r="D31"/>
  <c r="C31"/>
  <c r="C23" s="1"/>
  <c r="E28"/>
  <c r="D28"/>
  <c r="C28"/>
  <c r="E24"/>
  <c r="E23" s="1"/>
  <c r="D24"/>
  <c r="C24"/>
  <c r="D23"/>
  <c r="E18"/>
  <c r="D18"/>
  <c r="C18"/>
  <c r="C17" s="1"/>
  <c r="E17"/>
  <c r="D17"/>
  <c r="E12"/>
  <c r="E11" s="1"/>
  <c r="D12"/>
  <c r="C12"/>
  <c r="D11"/>
  <c r="D10" s="1"/>
  <c r="D98" s="1"/>
  <c r="D142" s="1"/>
  <c r="D145" s="1"/>
  <c r="C11"/>
  <c r="E10" l="1"/>
  <c r="E98" s="1"/>
  <c r="E142" s="1"/>
  <c r="E145" s="1"/>
  <c r="C10"/>
  <c r="C98" s="1"/>
  <c r="C142" s="1"/>
  <c r="C145" s="1"/>
</calcChain>
</file>

<file path=xl/sharedStrings.xml><?xml version="1.0" encoding="utf-8"?>
<sst xmlns="http://schemas.openxmlformats.org/spreadsheetml/2006/main" count="257" uniqueCount="254">
  <si>
    <t>Объем доходов бюджета Череповецкого муниципального района, формируемый за счет налоговых и неналоговых доходов, а также безвозмездных поступлений на 2021 год и плановый период 2022 и 2023 годов</t>
  </si>
  <si>
    <t>Код бюджетной классификации Российской Федерации</t>
  </si>
  <si>
    <t>Наименование групп, подгрупп и статей доходов</t>
  </si>
  <si>
    <t>Сумма, тыс. рублей</t>
  </si>
  <si>
    <t>2021 год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</si>
  <si>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</si>
  <si>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</si>
  <si>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</si>
  <si>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</si>
  <si>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</si>
  <si>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</si>
  <si>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</si>
  <si>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</si>
  <si>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</si>
  <si>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</si>
  <si>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</si>
  <si>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</si>
  <si>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</si>
  <si>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</si>
  <si>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</si>
  <si>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</si>
  <si>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</si>
  <si>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</si>
  <si>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</si>
  <si>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</si>
  <si>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</si>
  <si>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</si>
  <si>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</si>
  <si>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</si>
  <si>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</si>
  <si>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</si>
  <si>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</si>
  <si>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</si>
  <si>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1 05 00000 00 0000 000 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</si>
  <si>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</si>
  <si>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</si>
  <si>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</si>
  <si>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</si>
  <si>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</si>
  <si>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</si>
  <si>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</si>
  <si>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</si>
  <si>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</si>
  <si>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</si>
  <si>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</si>
  <si>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</si>
  <si>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</si>
  <si>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</si>
  <si>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</si>
  <si>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</si>
  <si>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</si>
  <si>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</si>
  <si>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</si>
  <si>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</si>
  <si>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</si>
  <si>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1 05 03020 01 0000 110</t>
  </si>
  <si>
    <t>Единый сельскохозяйственный налог (за налоговые периоды, истекшие до 1 января 2011 года)</t>
  </si>
  <si>
    <t>1 06 04000 02 0000 110</t>
  </si>
  <si>
    <t>Транспортный налог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</si>
  <si>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</si>
  <si>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</si>
  <si>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</si>
  <si>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</si>
  <si>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</si>
  <si>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</si>
  <si>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</si>
  <si>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</si>
  <si>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</si>
  <si>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</si>
  <si>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</si>
  <si>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</si>
  <si>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</si>
  <si>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</si>
  <si>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</si>
  <si>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</si>
  <si>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</si>
  <si>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</si>
  <si>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</si>
  <si>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</si>
  <si>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</si>
  <si>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</si>
  <si>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</si>
  <si>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</si>
  <si>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</si>
  <si>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</si>
  <si>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</si>
  <si>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</si>
  <si>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1 11 05300 00 0000 120</t>
  </si>
  <si>
    <t>Плата по соглашениям об установлении сервитута в отношении земельных участков,находящихся в государственной или муниципальной собственности</t>
  </si>
  <si>
    <t>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</si>
  <si>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</si>
  <si>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</si>
  <si>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</si>
  <si>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</si>
  <si>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</si>
  <si>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</si>
  <si>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</si>
  <si>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</si>
  <si>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</si>
  <si>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</si>
  <si>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</si>
  <si>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</si>
  <si>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</si>
  <si>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</si>
  <si>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</si>
  <si>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</si>
  <si>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</si>
  <si>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</si>
  <si>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</si>
  <si>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</si>
  <si>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1 13 00000 00 0000 000</t>
  </si>
  <si>
    <t>Доходы от оказания платных услуг (работ)  и компенсации затрат государства</t>
  </si>
  <si>
    <t>1 13 01000 00 0000 130</t>
  </si>
  <si>
    <t>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</si>
  <si>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</si>
  <si>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</si>
  <si>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1 13 02000 00 0000 130</t>
  </si>
  <si>
    <t>Доходы от компенсации затрат государства</t>
  </si>
  <si>
    <t>1 13 02065 050000 130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</si>
  <si>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</si>
  <si>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</si>
  <si>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</si>
  <si>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</si>
  <si>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</si>
  <si>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</si>
  <si>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</si>
  <si>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</si>
  <si>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</si>
  <si>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</si>
  <si>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</si>
  <si>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</si>
  <si>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</si>
  <si>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</si>
  <si>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</si>
  <si>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</si>
  <si>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</si>
  <si>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</si>
  <si>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</si>
  <si>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1 16 00000 00 0000 000</t>
  </si>
  <si>
    <t>Штрафы, санкции,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</si>
  <si>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</si>
  <si>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</si>
  <si>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</si>
  <si>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</si>
  <si>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</si>
  <si>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</si>
  <si>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</si>
  <si>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</si>
  <si>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1 16 02020  02 0000 140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</si>
  <si>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</si>
  <si>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</si>
  <si>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</si>
  <si>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1 16 10123 01 0000 140</t>
  </si>
  <si>
    <t>Доходы от денежных взысканий (штрафов), поступающие в счет погашения задолженности, образовавшиейся  до 1 января 2020 года, подлежащие зачислению в бюджеты бюджетной системы РФ по нормативам, действующим в 2019 году</t>
  </si>
  <si>
    <t>1 16 10129 01 0000 140</t>
  </si>
  <si>
    <t>Доходы от денежных взысканий (штрафов), поступающие в счет погашения задолженности, образовавшиейся  до 1 января 2020 года, подлежащие зачислению в в федеральный бюджет  и бюджет муницпального района по нормативам, действующим  в 2019 году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</si>
  <si>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</si>
  <si>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</si>
  <si>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</si>
  <si>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</si>
  <si>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1 17 00000 00 0000 000</t>
  </si>
  <si>
    <t>Прочие неналоговые доходы</t>
  </si>
  <si>
    <t>1 17 05000 00 0000 180</t>
  </si>
  <si>
    <t xml:space="preserve">Прочие неналоговые доходы </t>
  </si>
  <si>
    <t>1 17 05050 05 0000 180</t>
  </si>
  <si>
    <t>Прочие неналоговые доходы бюджетов муниципальных районов</t>
  </si>
  <si>
    <t>Итого  собственных доходов:</t>
  </si>
  <si>
    <t>2 00 00000 00 0000 000</t>
  </si>
  <si>
    <t>Безвозмездные поступления</t>
  </si>
  <si>
    <t>2 02 00000 00 0000 000</t>
  </si>
  <si>
    <t>Безвозмездные поступления 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</si>
  <si>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</si>
  <si>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</si>
  <si>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</si>
  <si>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</si>
  <si>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</si>
  <si>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</si>
  <si>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</si>
  <si>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</si>
  <si>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2 02 20000 05 0000 150</t>
  </si>
  <si>
    <t xml:space="preserve">Субсидии  бюджетам  муниципальных районов, в том числе: 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</si>
  <si>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</si>
  <si>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</si>
  <si>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</si>
  <si>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</si>
  <si>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</si>
  <si>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</si>
  <si>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</si>
  <si>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городах.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</si>
  <si>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</si>
  <si>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</si>
  <si>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2 02 25243 05 0000 150</t>
  </si>
  <si>
    <t xml:space="preserve">Субсидии на строительство и реконструкцию (модернизацию) объектов питьевого водоснабжения </t>
  </si>
  <si>
    <t>2 02 25304 05  0000 150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</si>
  <si>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</si>
  <si>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</si>
  <si>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</si>
  <si>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</si>
  <si>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</si>
  <si>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</si>
  <si>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</si>
  <si>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2 02 25511 05 0000 150</t>
  </si>
  <si>
    <t>Субсидии бюджетам муниципальных районов на проведение комплексных кадастровых работ</t>
  </si>
  <si>
    <t>2 02 25519 05 0000 150</t>
  </si>
  <si>
    <t>Субсидия бюджетам муниципальных районов на поддержку отрасли культуры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</si>
  <si>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</si>
  <si>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</si>
  <si>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2 02 29999 05 0000 150</t>
  </si>
  <si>
    <t>Прочие субсидии бюджетам муниципальных районов</t>
  </si>
  <si>
    <t>2 02 30000 05 0000 150</t>
  </si>
  <si>
    <t xml:space="preserve">Субвенции  бюджетам  муниципальных районов, в том числе: 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</si>
  <si>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</si>
  <si>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</si>
  <si>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</si>
  <si>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</si>
  <si>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</si>
  <si>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</si>
  <si>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</si>
  <si>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</si>
  <si>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2 02 36900 05 0000 150</t>
  </si>
  <si>
    <t>Единая субвенция  местным бюджетам из бюджета субъекта Российской Федерации</t>
  </si>
  <si>
    <t>202 35469 05 0000 150</t>
  </si>
  <si>
    <t>Субвенции бюджетам муниципальных районов на проведение Всероссийской переписи населения 2020 года</t>
  </si>
  <si>
    <t>2 02 40000 05 0000 150</t>
  </si>
  <si>
    <t>Иные межбюджетные трансферты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</si>
  <si>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</si>
  <si>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</si>
  <si>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</si>
  <si>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</si>
  <si>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2 02 04029 05 0000 151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</si>
  <si>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</si>
  <si>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2 02 04034 05 0001 151</t>
  </si>
  <si>
    <t>Иные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 в части укрепления материально-технической базы медицинских учреждений</t>
  </si>
  <si>
    <t>2 02 04034 05 0002 151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</si>
  <si>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</si>
  <si>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</si>
  <si>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</si>
  <si>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</si>
  <si>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</si>
  <si>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</si>
  <si>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</si>
  <si>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2 02 49999 05 0000 150</t>
  </si>
  <si>
    <t>Прочие межбюджетные трансферты, передаваемые бюджетам муниципальных районов</t>
  </si>
  <si>
    <t>2 04 05000 05 0000 150</t>
  </si>
  <si>
    <t>Безвозмездные поступления от негосударственных организаций в бюджеты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</si>
  <si>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</si>
  <si>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</si>
  <si>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2 07 05000 05 0000 150</t>
  </si>
  <si>
    <t>Прочие безвозмездные поступления в бюджеты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</si>
  <si>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</si>
  <si>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</si>
  <si>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Итого безвозмездных поступлений:</t>
  </si>
  <si>
    <t>ВСЕГО ДОХОДОВ:</t>
  </si>
  <si>
    <t>Приложение 2 к решению Муниципального Собрания  района  от 10.12.2020 № 180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</si>
</sst>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2"/>
      <name val="Times New Roman"/>
      <charset val="204"/>
    </font>
    <font>
      <sz val="11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i/>
      <sz val="12"/>
      <name val="Times New Roman"/>
      <charset val="204"/>
    </font>
    <font>
      <b/>
      <i/>
      <sz val="12"/>
      <name val="Times New Roman"/>
      <charset val="204"/>
    </font>
    <font>
      <i/>
      <sz val="12"/>
      <color rgb="FFFF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rgb="FFD7E4BD"/>
        <bgColor rgb="FFD7E4BD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center" wrapText="1"/>
    </xf>
    <xf numFmtId="164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wrapText="1"/>
    </xf>
    <xf numFmtId="3" fontId="1" fillId="0" borderId="1" xfId="0" applyNumberFormat="1" applyFont="1" applyFill="1" applyBorder="1" applyAlignment="1" applyProtection="1">
      <alignment horizontal="center" wrapText="1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wrapText="1"/>
    </xf>
    <xf numFmtId="164" fontId="4" fillId="2" borderId="1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3" fontId="4" fillId="0" borderId="6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wrapText="1"/>
    </xf>
    <xf numFmtId="164" fontId="1" fillId="2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wrapText="1"/>
    </xf>
    <xf numFmtId="164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4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4" fillId="2" borderId="6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left" wrapText="1"/>
    </xf>
    <xf numFmtId="164" fontId="7" fillId="2" borderId="1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wrapText="1"/>
    </xf>
    <xf numFmtId="164" fontId="5" fillId="2" borderId="1" xfId="0" applyNumberFormat="1" applyFont="1" applyFill="1" applyBorder="1" applyAlignment="1" applyProtection="1">
      <alignment horizontal="right"/>
    </xf>
    <xf numFmtId="0" fontId="5" fillId="2" borderId="1" xfId="0" applyNumberFormat="1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/>
    <xf numFmtId="0" fontId="5" fillId="2" borderId="6" xfId="0" applyNumberFormat="1" applyFont="1" applyFill="1" applyBorder="1" applyAlignment="1" applyProtection="1">
      <alignment horizontal="center"/>
    </xf>
    <xf numFmtId="164" fontId="4" fillId="2" borderId="11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left"/>
    </xf>
    <xf numFmtId="0" fontId="4" fillId="0" borderId="6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 wrapText="1"/>
    </xf>
    <xf numFmtId="0" fontId="1" fillId="0" borderId="6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7" xfId="0" applyNumberFormat="1" applyFont="1" applyFill="1" applyBorder="1" applyAlignment="1" applyProtection="1">
      <alignment horizontal="center" wrapText="1"/>
    </xf>
    <xf numFmtId="0" fontId="1" fillId="0" borderId="9" xfId="0" applyNumberFormat="1" applyFont="1" applyFill="1" applyBorder="1" applyAlignment="1" applyProtection="1">
      <alignment horizontal="center" wrapText="1"/>
    </xf>
    <xf numFmtId="164" fontId="1" fillId="0" borderId="4" xfId="0" applyNumberFormat="1" applyFont="1" applyFill="1" applyBorder="1" applyAlignment="1" applyProtection="1">
      <alignment horizontal="center" wrapText="1"/>
    </xf>
    <xf numFmtId="164" fontId="1" fillId="0" borderId="5" xfId="0" applyNumberFormat="1" applyFont="1" applyFill="1" applyBorder="1" applyAlignment="1" applyProtection="1">
      <alignment horizontal="center" wrapText="1"/>
    </xf>
    <xf numFmtId="164" fontId="1" fillId="0" borderId="1" xfId="0" applyNumberFormat="1" applyFont="1" applyFill="1" applyBorder="1" applyAlignment="1" applyProtection="1">
      <alignment horizontal="center" wrapText="1"/>
    </xf>
    <xf numFmtId="164" fontId="1" fillId="0" borderId="8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5"/>
  <sheetViews>
    <sheetView tabSelected="1" zoomScale="85" zoomScaleNormal="85" workbookViewId="0">
      <selection activeCell="A4" sqref="A4:E4"/>
    </sheetView>
  </sheetViews>
  <sheetFormatPr defaultColWidth="9.109375" defaultRowHeight="15.75" customHeight="1"/>
  <cols>
    <col min="1" max="1" width="24.33203125" style="2" customWidth="1"/>
    <col min="2" max="2" width="72" style="3" customWidth="1"/>
    <col min="3" max="3" width="12.6640625" style="4" customWidth="1"/>
    <col min="4" max="5" width="12.6640625" style="5" customWidth="1"/>
    <col min="6" max="6" width="9.109375" style="5" hidden="1" customWidth="1"/>
    <col min="7" max="66" width="9.109375" style="5" customWidth="1"/>
    <col min="67" max="16384" width="9.109375" style="1"/>
  </cols>
  <sheetData>
    <row r="1" spans="1:66" s="5" customFormat="1" ht="9" customHeight="1">
      <c r="C1" s="45"/>
      <c r="D1" s="45"/>
      <c r="E1" s="45"/>
    </row>
    <row r="2" spans="1:66" s="5" customFormat="1" ht="45" customHeight="1">
      <c r="C2" s="45" t="s">
        <v>253</v>
      </c>
      <c r="D2" s="45"/>
      <c r="E2" s="45"/>
    </row>
    <row r="3" spans="1:66" s="5" customFormat="1" ht="50.25" hidden="1" customHeight="1">
      <c r="B3" s="6"/>
      <c r="C3" s="7"/>
    </row>
    <row r="4" spans="1:66" s="5" customFormat="1" ht="72" customHeight="1">
      <c r="A4" s="46" t="s">
        <v>0</v>
      </c>
      <c r="B4" s="46"/>
      <c r="C4" s="46"/>
      <c r="D4" s="46"/>
      <c r="E4" s="46"/>
    </row>
    <row r="5" spans="1:66" s="5" customFormat="1" ht="10.5" customHeight="1">
      <c r="B5" s="6"/>
    </row>
    <row r="6" spans="1:66" s="8" customFormat="1" ht="18" customHeight="1">
      <c r="A6" s="51" t="s">
        <v>1</v>
      </c>
      <c r="B6" s="53" t="s">
        <v>2</v>
      </c>
      <c r="C6" s="56" t="s">
        <v>3</v>
      </c>
      <c r="D6" s="56"/>
      <c r="E6" s="5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s="8" customFormat="1" ht="15.6">
      <c r="A7" s="52"/>
      <c r="B7" s="54"/>
      <c r="C7" s="58"/>
      <c r="D7" s="58"/>
      <c r="E7" s="5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s="8" customFormat="1" ht="14.25" customHeight="1">
      <c r="A8" s="52"/>
      <c r="B8" s="55"/>
      <c r="C8" s="10" t="s">
        <v>4</v>
      </c>
      <c r="D8" s="11" t="s">
        <v>5</v>
      </c>
      <c r="E8" s="12" t="s">
        <v>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s="8" customFormat="1" ht="14.25" customHeight="1">
      <c r="A9" s="9">
        <v>1</v>
      </c>
      <c r="B9" s="13">
        <v>2</v>
      </c>
      <c r="C9" s="14">
        <v>3</v>
      </c>
      <c r="D9" s="11">
        <v>4</v>
      </c>
      <c r="E9" s="12">
        <v>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s="8" customFormat="1" ht="18.75" customHeight="1">
      <c r="A10" s="15" t="s">
        <v>7</v>
      </c>
      <c r="B10" s="16" t="s">
        <v>8</v>
      </c>
      <c r="C10" s="17">
        <f>C11+C17+C23+C38+C43+C55+C63+C69+C95+C77</f>
        <v>440457</v>
      </c>
      <c r="D10" s="17">
        <f>D11+D17+D23+D38+D43+D55+D63+D69+D95+D77</f>
        <v>467909</v>
      </c>
      <c r="E10" s="17">
        <f>E11+E17+E23+E38+E43+E55+E63+E69+E95+E77</f>
        <v>492988</v>
      </c>
      <c r="F10" s="1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s="8" customFormat="1" ht="15.75" customHeight="1">
      <c r="A11" s="19" t="s">
        <v>9</v>
      </c>
      <c r="B11" s="16" t="s">
        <v>10</v>
      </c>
      <c r="C11" s="17">
        <f>C12</f>
        <v>299220</v>
      </c>
      <c r="D11" s="17">
        <f>D12</f>
        <v>320255</v>
      </c>
      <c r="E11" s="17">
        <f>E12</f>
        <v>339695</v>
      </c>
      <c r="F11" s="1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s="8" customFormat="1" ht="18.75" customHeight="1">
      <c r="A12" s="20" t="s">
        <v>11</v>
      </c>
      <c r="B12" s="21" t="s">
        <v>12</v>
      </c>
      <c r="C12" s="22">
        <f>SUM(C13:C16)</f>
        <v>299220</v>
      </c>
      <c r="D12" s="22">
        <f>SUM(D13:D16)</f>
        <v>320255</v>
      </c>
      <c r="E12" s="22">
        <f>SUM(E13:E16)</f>
        <v>339695</v>
      </c>
      <c r="F12" s="1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s="23" customFormat="1" ht="78">
      <c r="A13" s="24" t="s">
        <v>13</v>
      </c>
      <c r="B13" s="25" t="s">
        <v>14</v>
      </c>
      <c r="C13" s="26">
        <v>292804</v>
      </c>
      <c r="D13" s="26">
        <v>313412</v>
      </c>
      <c r="E13" s="26">
        <v>332430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</row>
    <row r="14" spans="1:66" s="23" customFormat="1" ht="109.2">
      <c r="A14" s="24" t="s">
        <v>15</v>
      </c>
      <c r="B14" s="25" t="s">
        <v>16</v>
      </c>
      <c r="C14" s="26">
        <v>2675</v>
      </c>
      <c r="D14" s="26">
        <v>2864</v>
      </c>
      <c r="E14" s="26">
        <v>3038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</row>
    <row r="15" spans="1:66" s="23" customFormat="1" ht="46.8">
      <c r="A15" s="24" t="s">
        <v>17</v>
      </c>
      <c r="B15" s="25" t="s">
        <v>18</v>
      </c>
      <c r="C15" s="26">
        <v>1784</v>
      </c>
      <c r="D15" s="26">
        <v>1909</v>
      </c>
      <c r="E15" s="26">
        <v>2025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</row>
    <row r="16" spans="1:66" s="23" customFormat="1" ht="78">
      <c r="A16" s="24" t="s">
        <v>19</v>
      </c>
      <c r="B16" s="25" t="s">
        <v>20</v>
      </c>
      <c r="C16" s="26">
        <v>1957</v>
      </c>
      <c r="D16" s="26">
        <v>2070</v>
      </c>
      <c r="E16" s="26">
        <v>2202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</row>
    <row r="17" spans="1:66" s="8" customFormat="1" ht="31.2">
      <c r="A17" s="19" t="s">
        <v>21</v>
      </c>
      <c r="B17" s="16" t="s">
        <v>22</v>
      </c>
      <c r="C17" s="17">
        <f>C18</f>
        <v>39043</v>
      </c>
      <c r="D17" s="17">
        <f>D18</f>
        <v>40389</v>
      </c>
      <c r="E17" s="17">
        <f>E18</f>
        <v>42912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s="8" customFormat="1" ht="31.2">
      <c r="A18" s="20" t="s">
        <v>23</v>
      </c>
      <c r="B18" s="21" t="s">
        <v>24</v>
      </c>
      <c r="C18" s="22">
        <f>C19+C20+C21+C22</f>
        <v>39043</v>
      </c>
      <c r="D18" s="22">
        <f>D19+D20+D21+D22</f>
        <v>40389</v>
      </c>
      <c r="E18" s="22">
        <f>E19+E20+E21+E22</f>
        <v>42912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s="23" customFormat="1" ht="98.25" customHeight="1">
      <c r="A19" s="24" t="s">
        <v>25</v>
      </c>
      <c r="B19" s="25" t="s">
        <v>26</v>
      </c>
      <c r="C19" s="28">
        <v>17960</v>
      </c>
      <c r="D19" s="28">
        <v>18579</v>
      </c>
      <c r="E19" s="28">
        <v>19740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66" s="23" customFormat="1" ht="109.5" customHeight="1">
      <c r="A20" s="24" t="s">
        <v>27</v>
      </c>
      <c r="B20" s="25" t="s">
        <v>28</v>
      </c>
      <c r="C20" s="28">
        <v>117</v>
      </c>
      <c r="D20" s="28">
        <v>121</v>
      </c>
      <c r="E20" s="28">
        <v>129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</row>
    <row r="21" spans="1:66" s="23" customFormat="1" ht="101.25" customHeight="1">
      <c r="A21" s="24" t="s">
        <v>29</v>
      </c>
      <c r="B21" s="25" t="s">
        <v>30</v>
      </c>
      <c r="C21" s="28">
        <v>24207</v>
      </c>
      <c r="D21" s="28">
        <v>25041</v>
      </c>
      <c r="E21" s="28">
        <v>26605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</row>
    <row r="22" spans="1:66" s="23" customFormat="1" ht="98.25" customHeight="1">
      <c r="A22" s="24" t="s">
        <v>31</v>
      </c>
      <c r="B22" s="25" t="s">
        <v>32</v>
      </c>
      <c r="C22" s="28">
        <v>-3241</v>
      </c>
      <c r="D22" s="28">
        <v>-3352</v>
      </c>
      <c r="E22" s="28">
        <v>-3562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</row>
    <row r="23" spans="1:66" s="8" customFormat="1" ht="17.25" customHeight="1">
      <c r="A23" s="15" t="s">
        <v>33</v>
      </c>
      <c r="B23" s="16" t="s">
        <v>34</v>
      </c>
      <c r="C23" s="17">
        <f>C24+C28+C31+C33</f>
        <v>44836</v>
      </c>
      <c r="D23" s="17">
        <f>D24+D28+D31+D33</f>
        <v>49117</v>
      </c>
      <c r="E23" s="17">
        <f>E24+E28+E31+E33</f>
        <v>50789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s="8" customFormat="1" ht="31.2">
      <c r="A24" s="20" t="s">
        <v>35</v>
      </c>
      <c r="B24" s="21" t="s">
        <v>36</v>
      </c>
      <c r="C24" s="22">
        <f>C25+C26+C27</f>
        <v>39543</v>
      </c>
      <c r="D24" s="22">
        <f>D25+D26+D27</f>
        <v>47453</v>
      </c>
      <c r="E24" s="22">
        <f>E25+E26+E27</f>
        <v>49004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s="23" customFormat="1" ht="31.2">
      <c r="A25" s="24" t="s">
        <v>37</v>
      </c>
      <c r="B25" s="25" t="s">
        <v>38</v>
      </c>
      <c r="C25" s="28">
        <v>21477</v>
      </c>
      <c r="D25" s="28">
        <v>24474</v>
      </c>
      <c r="E25" s="28">
        <v>25274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</row>
    <row r="26" spans="1:66" s="23" customFormat="1" ht="62.4">
      <c r="A26" s="24" t="s">
        <v>39</v>
      </c>
      <c r="B26" s="25" t="s">
        <v>40</v>
      </c>
      <c r="C26" s="28">
        <v>18066</v>
      </c>
      <c r="D26" s="28">
        <v>22979</v>
      </c>
      <c r="E26" s="28">
        <v>23730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</row>
    <row r="27" spans="1:66" s="23" customFormat="1" ht="30.75" hidden="1" customHeight="1">
      <c r="A27" s="24" t="s">
        <v>41</v>
      </c>
      <c r="B27" s="25" t="s">
        <v>42</v>
      </c>
      <c r="C27" s="28"/>
      <c r="D27" s="28"/>
      <c r="E27" s="2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</row>
    <row r="28" spans="1:66" s="8" customFormat="1" ht="15.6">
      <c r="A28" s="20" t="s">
        <v>43</v>
      </c>
      <c r="B28" s="21" t="s">
        <v>44</v>
      </c>
      <c r="C28" s="22">
        <f>C29+C30</f>
        <v>3740</v>
      </c>
      <c r="D28" s="22">
        <f>D29+D30</f>
        <v>0</v>
      </c>
      <c r="E28" s="22">
        <f>E29+E30</f>
        <v>0</v>
      </c>
      <c r="F28" s="2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s="23" customFormat="1" ht="15.6">
      <c r="A29" s="24" t="s">
        <v>45</v>
      </c>
      <c r="B29" s="25" t="s">
        <v>44</v>
      </c>
      <c r="C29" s="28">
        <v>3740</v>
      </c>
      <c r="D29" s="28">
        <v>0</v>
      </c>
      <c r="E29" s="28"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</row>
    <row r="30" spans="1:66" s="23" customFormat="1" ht="32.25" hidden="1" customHeight="1">
      <c r="A30" s="24" t="s">
        <v>46</v>
      </c>
      <c r="B30" s="25" t="s">
        <v>47</v>
      </c>
      <c r="C30" s="28"/>
      <c r="D30" s="28"/>
      <c r="E30" s="2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</row>
    <row r="31" spans="1:66" s="23" customFormat="1" ht="15.6">
      <c r="A31" s="20" t="s">
        <v>48</v>
      </c>
      <c r="B31" s="21" t="s">
        <v>49</v>
      </c>
      <c r="C31" s="22">
        <f>C32</f>
        <v>179</v>
      </c>
      <c r="D31" s="22">
        <f>D32</f>
        <v>179</v>
      </c>
      <c r="E31" s="22">
        <f>E32</f>
        <v>179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</row>
    <row r="32" spans="1:66" s="23" customFormat="1" ht="15.6">
      <c r="A32" s="24" t="s">
        <v>50</v>
      </c>
      <c r="B32" s="25" t="s">
        <v>49</v>
      </c>
      <c r="C32" s="28">
        <v>179</v>
      </c>
      <c r="D32" s="28">
        <v>179</v>
      </c>
      <c r="E32" s="28">
        <v>179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</row>
    <row r="33" spans="1:66" s="23" customFormat="1" ht="31.2">
      <c r="A33" s="20" t="s">
        <v>51</v>
      </c>
      <c r="B33" s="21" t="s">
        <v>52</v>
      </c>
      <c r="C33" s="22">
        <f>C34</f>
        <v>1374</v>
      </c>
      <c r="D33" s="22">
        <f>D34</f>
        <v>1485</v>
      </c>
      <c r="E33" s="22">
        <f>E34</f>
        <v>1606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</row>
    <row r="34" spans="1:66" s="23" customFormat="1" ht="31.2">
      <c r="A34" s="24" t="s">
        <v>53</v>
      </c>
      <c r="B34" s="25" t="s">
        <v>54</v>
      </c>
      <c r="C34" s="28">
        <v>1374</v>
      </c>
      <c r="D34" s="28">
        <v>1485</v>
      </c>
      <c r="E34" s="28">
        <v>1606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 spans="1:66" s="23" customFormat="1" ht="32.25" hidden="1" customHeight="1">
      <c r="A35" s="24" t="s">
        <v>55</v>
      </c>
      <c r="B35" s="25" t="s">
        <v>56</v>
      </c>
      <c r="C35" s="28"/>
      <c r="D35" s="28"/>
      <c r="E35" s="2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</row>
    <row r="36" spans="1:66" s="8" customFormat="1" ht="21.75" hidden="1" customHeight="1">
      <c r="A36" s="20" t="s">
        <v>57</v>
      </c>
      <c r="B36" s="21" t="s">
        <v>58</v>
      </c>
      <c r="C36" s="22">
        <f>C37</f>
        <v>0</v>
      </c>
      <c r="D36" s="22"/>
      <c r="E36" s="2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s="23" customFormat="1" ht="15" hidden="1" customHeight="1">
      <c r="A37" s="24" t="s">
        <v>59</v>
      </c>
      <c r="B37" s="25" t="s">
        <v>60</v>
      </c>
      <c r="C37" s="28"/>
      <c r="D37" s="28"/>
      <c r="E37" s="2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</row>
    <row r="38" spans="1:66" s="8" customFormat="1" ht="15" customHeight="1">
      <c r="A38" s="15" t="s">
        <v>61</v>
      </c>
      <c r="B38" s="16" t="s">
        <v>62</v>
      </c>
      <c r="C38" s="17">
        <f>C39+C41</f>
        <v>56</v>
      </c>
      <c r="D38" s="17">
        <f>D39+D41</f>
        <v>56</v>
      </c>
      <c r="E38" s="17">
        <f>E39+E41</f>
        <v>56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66" s="8" customFormat="1" ht="31.2" hidden="1">
      <c r="A39" s="20" t="s">
        <v>63</v>
      </c>
      <c r="B39" s="21" t="s">
        <v>64</v>
      </c>
      <c r="C39" s="22">
        <f>C40</f>
        <v>0</v>
      </c>
      <c r="D39" s="22"/>
      <c r="E39" s="2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spans="1:66" s="23" customFormat="1" ht="46.8" hidden="1">
      <c r="A40" s="24" t="s">
        <v>65</v>
      </c>
      <c r="B40" s="25" t="s">
        <v>66</v>
      </c>
      <c r="C40" s="28"/>
      <c r="D40" s="28"/>
      <c r="E40" s="2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</row>
    <row r="41" spans="1:66" s="8" customFormat="1" ht="31.2">
      <c r="A41" s="20" t="s">
        <v>67</v>
      </c>
      <c r="B41" s="21" t="s">
        <v>68</v>
      </c>
      <c r="C41" s="22">
        <v>56</v>
      </c>
      <c r="D41" s="22">
        <v>56</v>
      </c>
      <c r="E41" s="22">
        <v>56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pans="1:66" s="23" customFormat="1" ht="31.2">
      <c r="A42" s="24" t="s">
        <v>69</v>
      </c>
      <c r="B42" s="25" t="s">
        <v>70</v>
      </c>
      <c r="C42" s="28">
        <v>56</v>
      </c>
      <c r="D42" s="28">
        <v>56</v>
      </c>
      <c r="E42" s="28">
        <v>56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</row>
    <row r="43" spans="1:66" s="8" customFormat="1" ht="31.2">
      <c r="A43" s="15" t="s">
        <v>71</v>
      </c>
      <c r="B43" s="16" t="s">
        <v>72</v>
      </c>
      <c r="C43" s="17">
        <f>C46+C44+C53+C51</f>
        <v>21066</v>
      </c>
      <c r="D43" s="17">
        <f>D46+D44+D53+D51</f>
        <v>21066</v>
      </c>
      <c r="E43" s="17">
        <f>E46+E44+E53+E51</f>
        <v>21066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spans="1:66" s="8" customFormat="1" ht="62.4">
      <c r="A44" s="20" t="s">
        <v>73</v>
      </c>
      <c r="B44" s="21" t="s">
        <v>74</v>
      </c>
      <c r="C44" s="22">
        <f>C45</f>
        <v>0</v>
      </c>
      <c r="D44" s="22">
        <f>D45</f>
        <v>0</v>
      </c>
      <c r="E44" s="22">
        <f>E45</f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s="8" customFormat="1" ht="46.8">
      <c r="A45" s="24" t="s">
        <v>75</v>
      </c>
      <c r="B45" s="25" t="s">
        <v>76</v>
      </c>
      <c r="C45" s="28">
        <v>0</v>
      </c>
      <c r="D45" s="28">
        <v>0</v>
      </c>
      <c r="E45" s="28"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s="8" customFormat="1" ht="78">
      <c r="A46" s="20" t="s">
        <v>77</v>
      </c>
      <c r="B46" s="21" t="s">
        <v>78</v>
      </c>
      <c r="C46" s="22">
        <f>C47+C48+C49+C50</f>
        <v>19962</v>
      </c>
      <c r="D46" s="22">
        <f>D47+D48+D49+D50</f>
        <v>19962</v>
      </c>
      <c r="E46" s="22">
        <f>E47+E48+E49+E50</f>
        <v>19962</v>
      </c>
      <c r="F46" s="5"/>
      <c r="G46" s="3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s="23" customFormat="1" ht="78.75" customHeight="1">
      <c r="A47" s="24" t="s">
        <v>79</v>
      </c>
      <c r="B47" s="25" t="s">
        <v>80</v>
      </c>
      <c r="C47" s="28">
        <v>17300</v>
      </c>
      <c r="D47" s="28">
        <v>17300</v>
      </c>
      <c r="E47" s="28">
        <v>17300</v>
      </c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</row>
    <row r="48" spans="1:66" s="23" customFormat="1" ht="66.75" customHeight="1">
      <c r="A48" s="24" t="s">
        <v>81</v>
      </c>
      <c r="B48" s="25" t="s">
        <v>82</v>
      </c>
      <c r="C48" s="28">
        <v>829</v>
      </c>
      <c r="D48" s="28">
        <v>829</v>
      </c>
      <c r="E48" s="28">
        <v>829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</row>
    <row r="49" spans="1:66" s="23" customFormat="1" ht="48.75" hidden="1" customHeight="1">
      <c r="A49" s="24" t="s">
        <v>83</v>
      </c>
      <c r="B49" s="25" t="s">
        <v>84</v>
      </c>
      <c r="C49" s="28"/>
      <c r="D49" s="28"/>
      <c r="E49" s="28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</row>
    <row r="50" spans="1:66" s="23" customFormat="1" ht="31.2">
      <c r="A50" s="24" t="s">
        <v>85</v>
      </c>
      <c r="B50" s="25" t="s">
        <v>86</v>
      </c>
      <c r="C50" s="28">
        <v>1833</v>
      </c>
      <c r="D50" s="28">
        <v>1833</v>
      </c>
      <c r="E50" s="28">
        <v>1833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</row>
    <row r="51" spans="1:66" s="23" customFormat="1" ht="46.8">
      <c r="A51" s="20" t="s">
        <v>87</v>
      </c>
      <c r="B51" s="21" t="s">
        <v>88</v>
      </c>
      <c r="C51" s="28">
        <f>C52</f>
        <v>2</v>
      </c>
      <c r="D51" s="28">
        <f>D52</f>
        <v>2</v>
      </c>
      <c r="E51" s="28">
        <f>E52</f>
        <v>2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</row>
    <row r="52" spans="1:66" s="23" customFormat="1" ht="124.8">
      <c r="A52" s="24" t="s">
        <v>89</v>
      </c>
      <c r="B52" s="25" t="s">
        <v>90</v>
      </c>
      <c r="C52" s="28">
        <v>2</v>
      </c>
      <c r="D52" s="28">
        <v>2</v>
      </c>
      <c r="E52" s="28">
        <v>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</row>
    <row r="53" spans="1:66" s="8" customFormat="1" ht="78">
      <c r="A53" s="20" t="s">
        <v>91</v>
      </c>
      <c r="B53" s="21" t="s">
        <v>92</v>
      </c>
      <c r="C53" s="22">
        <f>C54</f>
        <v>1102</v>
      </c>
      <c r="D53" s="22">
        <f>D54</f>
        <v>1102</v>
      </c>
      <c r="E53" s="22">
        <f>E54</f>
        <v>1102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s="23" customFormat="1" ht="78">
      <c r="A54" s="24" t="s">
        <v>93</v>
      </c>
      <c r="B54" s="25" t="s">
        <v>94</v>
      </c>
      <c r="C54" s="28">
        <v>1102</v>
      </c>
      <c r="D54" s="28">
        <v>1102</v>
      </c>
      <c r="E54" s="28">
        <v>1102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</row>
    <row r="55" spans="1:66" s="8" customFormat="1" ht="18.75" customHeight="1">
      <c r="A55" s="15" t="s">
        <v>95</v>
      </c>
      <c r="B55" s="16" t="s">
        <v>96</v>
      </c>
      <c r="C55" s="17">
        <f>SUM(C56)</f>
        <v>19325</v>
      </c>
      <c r="D55" s="17">
        <f>SUM(D56)</f>
        <v>20870</v>
      </c>
      <c r="E55" s="17">
        <f>SUM(E56)</f>
        <v>22540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s="8" customFormat="1" ht="21" customHeight="1">
      <c r="A56" s="20" t="s">
        <v>97</v>
      </c>
      <c r="B56" s="21" t="s">
        <v>98</v>
      </c>
      <c r="C56" s="22">
        <f>C57+C60+C61+C62</f>
        <v>19325</v>
      </c>
      <c r="D56" s="22">
        <f>D57+D60+D61+D62</f>
        <v>20870</v>
      </c>
      <c r="E56" s="22">
        <f>E57+E60+E61+E62</f>
        <v>22540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s="23" customFormat="1" ht="31.2">
      <c r="A57" s="24" t="s">
        <v>99</v>
      </c>
      <c r="B57" s="25" t="s">
        <v>100</v>
      </c>
      <c r="C57" s="28">
        <v>232</v>
      </c>
      <c r="D57" s="28">
        <v>251</v>
      </c>
      <c r="E57" s="28">
        <v>270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</row>
    <row r="58" spans="1:66" s="23" customFormat="1" ht="30.75" hidden="1" customHeight="1">
      <c r="A58" s="24" t="s">
        <v>101</v>
      </c>
      <c r="B58" s="25" t="s">
        <v>102</v>
      </c>
      <c r="C58" s="28"/>
      <c r="D58" s="28"/>
      <c r="E58" s="2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</row>
    <row r="59" spans="1:66" s="23" customFormat="1" ht="15.6" hidden="1">
      <c r="A59" s="24" t="s">
        <v>103</v>
      </c>
      <c r="B59" s="25" t="s">
        <v>104</v>
      </c>
      <c r="C59" s="28"/>
      <c r="D59" s="28"/>
      <c r="E59" s="28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</row>
    <row r="60" spans="1:66" s="23" customFormat="1" ht="15.6">
      <c r="A60" s="24" t="s">
        <v>103</v>
      </c>
      <c r="B60" s="25" t="s">
        <v>105</v>
      </c>
      <c r="C60" s="28">
        <v>271</v>
      </c>
      <c r="D60" s="28">
        <v>292</v>
      </c>
      <c r="E60" s="28">
        <v>316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</row>
    <row r="61" spans="1:66" s="23" customFormat="1" ht="15.6">
      <c r="A61" s="24" t="s">
        <v>106</v>
      </c>
      <c r="B61" s="25" t="s">
        <v>107</v>
      </c>
      <c r="C61" s="28">
        <v>18687</v>
      </c>
      <c r="D61" s="28">
        <v>20181</v>
      </c>
      <c r="E61" s="28">
        <v>21796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</row>
    <row r="62" spans="1:66" s="23" customFormat="1" ht="15.6">
      <c r="A62" s="24" t="s">
        <v>108</v>
      </c>
      <c r="B62" s="25" t="s">
        <v>109</v>
      </c>
      <c r="C62" s="28">
        <v>135</v>
      </c>
      <c r="D62" s="28">
        <v>146</v>
      </c>
      <c r="E62" s="28">
        <v>158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</row>
    <row r="63" spans="1:66" s="32" customFormat="1" ht="31.2">
      <c r="A63" s="15" t="s">
        <v>110</v>
      </c>
      <c r="B63" s="16" t="s">
        <v>111</v>
      </c>
      <c r="C63" s="17">
        <f>C64+C66</f>
        <v>4694</v>
      </c>
      <c r="D63" s="17">
        <f>D64+D66</f>
        <v>4694</v>
      </c>
      <c r="E63" s="17">
        <f>E64+E66</f>
        <v>4694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</row>
    <row r="64" spans="1:66" s="8" customFormat="1" ht="15.6">
      <c r="A64" s="20" t="s">
        <v>112</v>
      </c>
      <c r="B64" s="21" t="s">
        <v>113</v>
      </c>
      <c r="C64" s="22">
        <f>C65</f>
        <v>4131</v>
      </c>
      <c r="D64" s="22">
        <f>D65</f>
        <v>4131</v>
      </c>
      <c r="E64" s="22">
        <f>E65</f>
        <v>4131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1:66" s="23" customFormat="1" ht="31.2">
      <c r="A65" s="24" t="s">
        <v>114</v>
      </c>
      <c r="B65" s="25" t="s">
        <v>115</v>
      </c>
      <c r="C65" s="28">
        <v>4131</v>
      </c>
      <c r="D65" s="28">
        <v>4131</v>
      </c>
      <c r="E65" s="28">
        <v>4131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</row>
    <row r="66" spans="1:66" s="8" customFormat="1" ht="21" customHeight="1">
      <c r="A66" s="20" t="s">
        <v>116</v>
      </c>
      <c r="B66" s="21" t="s">
        <v>117</v>
      </c>
      <c r="C66" s="22">
        <f>C68+C67</f>
        <v>563</v>
      </c>
      <c r="D66" s="22">
        <f>D68+D67</f>
        <v>563</v>
      </c>
      <c r="E66" s="22">
        <f>E68+E67</f>
        <v>563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1:66" s="8" customFormat="1" ht="37.5" customHeight="1">
      <c r="A67" s="24" t="s">
        <v>118</v>
      </c>
      <c r="B67" s="25" t="s">
        <v>119</v>
      </c>
      <c r="C67" s="28">
        <v>338</v>
      </c>
      <c r="D67" s="28">
        <v>338</v>
      </c>
      <c r="E67" s="28">
        <v>338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1:66" s="23" customFormat="1" ht="31.2">
      <c r="A68" s="24" t="s">
        <v>120</v>
      </c>
      <c r="B68" s="25" t="s">
        <v>121</v>
      </c>
      <c r="C68" s="28">
        <v>225</v>
      </c>
      <c r="D68" s="28">
        <v>225</v>
      </c>
      <c r="E68" s="28">
        <v>225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</row>
    <row r="69" spans="1:66" s="32" customFormat="1" ht="21" customHeight="1">
      <c r="A69" s="15" t="s">
        <v>122</v>
      </c>
      <c r="B69" s="16" t="s">
        <v>123</v>
      </c>
      <c r="C69" s="17">
        <f>C70+C73</f>
        <v>10330</v>
      </c>
      <c r="D69" s="17">
        <f>D70+D73</f>
        <v>10330</v>
      </c>
      <c r="E69" s="17">
        <f>E70+E73</f>
        <v>10330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</row>
    <row r="70" spans="1:66" s="8" customFormat="1" ht="78">
      <c r="A70" s="20" t="s">
        <v>124</v>
      </c>
      <c r="B70" s="21" t="s">
        <v>125</v>
      </c>
      <c r="C70" s="22">
        <f>C71+C72</f>
        <v>4820</v>
      </c>
      <c r="D70" s="22">
        <f>D71+D72</f>
        <v>4820</v>
      </c>
      <c r="E70" s="22">
        <f>E71+E72</f>
        <v>4820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spans="1:66" s="33" customFormat="1" ht="94.2">
      <c r="A71" s="24" t="s">
        <v>126</v>
      </c>
      <c r="B71" s="25" t="s">
        <v>127</v>
      </c>
      <c r="C71" s="28">
        <v>4820</v>
      </c>
      <c r="D71" s="28">
        <v>4820</v>
      </c>
      <c r="E71" s="28">
        <v>4820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1:66" s="33" customFormat="1" ht="28.5" hidden="1" customHeight="1">
      <c r="A72" s="24" t="s">
        <v>128</v>
      </c>
      <c r="B72" s="25" t="s">
        <v>129</v>
      </c>
      <c r="C72" s="28"/>
      <c r="D72" s="28"/>
      <c r="E72" s="28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</row>
    <row r="73" spans="1:66" s="32" customFormat="1" ht="31.2">
      <c r="A73" s="20" t="s">
        <v>130</v>
      </c>
      <c r="B73" s="21" t="s">
        <v>131</v>
      </c>
      <c r="C73" s="22">
        <f>C74+C75+C76</f>
        <v>5510</v>
      </c>
      <c r="D73" s="22">
        <f>D74+D75+D76</f>
        <v>5510</v>
      </c>
      <c r="E73" s="22">
        <f>E74+E75+E76</f>
        <v>5510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</row>
    <row r="74" spans="1:66" s="23" customFormat="1" ht="62.4">
      <c r="A74" s="24" t="s">
        <v>132</v>
      </c>
      <c r="B74" s="25" t="s">
        <v>133</v>
      </c>
      <c r="C74" s="28">
        <v>4451</v>
      </c>
      <c r="D74" s="28">
        <v>4451</v>
      </c>
      <c r="E74" s="28">
        <v>4451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</row>
    <row r="75" spans="1:66" s="23" customFormat="1" ht="46.8">
      <c r="A75" s="24" t="s">
        <v>134</v>
      </c>
      <c r="B75" s="25" t="s">
        <v>135</v>
      </c>
      <c r="C75" s="28">
        <v>579</v>
      </c>
      <c r="D75" s="28">
        <v>579</v>
      </c>
      <c r="E75" s="28">
        <v>579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</row>
    <row r="76" spans="1:66" s="23" customFormat="1" ht="93.6">
      <c r="A76" s="24" t="s">
        <v>136</v>
      </c>
      <c r="B76" s="25" t="s">
        <v>137</v>
      </c>
      <c r="C76" s="28">
        <v>480</v>
      </c>
      <c r="D76" s="28">
        <v>480</v>
      </c>
      <c r="E76" s="28">
        <v>480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</row>
    <row r="77" spans="1:66" s="23" customFormat="1" ht="18" customHeight="1">
      <c r="A77" s="15" t="s">
        <v>138</v>
      </c>
      <c r="B77" s="16" t="s">
        <v>139</v>
      </c>
      <c r="C77" s="17">
        <f>SUM(C78:C90)</f>
        <v>1887</v>
      </c>
      <c r="D77" s="17">
        <f>SUM(D78:D90)</f>
        <v>1132</v>
      </c>
      <c r="E77" s="17">
        <f>SUM(E78:E90)</f>
        <v>906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</row>
    <row r="78" spans="1:66" s="23" customFormat="1" ht="84.75" customHeight="1">
      <c r="A78" s="24" t="s">
        <v>140</v>
      </c>
      <c r="B78" s="25" t="s">
        <v>141</v>
      </c>
      <c r="C78" s="28">
        <v>6</v>
      </c>
      <c r="D78" s="28">
        <v>4</v>
      </c>
      <c r="E78" s="28">
        <v>3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</row>
    <row r="79" spans="1:66" s="23" customFormat="1" ht="95.25" customHeight="1">
      <c r="A79" s="24" t="s">
        <v>142</v>
      </c>
      <c r="B79" s="25" t="s">
        <v>143</v>
      </c>
      <c r="C79" s="28">
        <v>6</v>
      </c>
      <c r="D79" s="28">
        <v>4</v>
      </c>
      <c r="E79" s="28">
        <v>3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</row>
    <row r="80" spans="1:66" s="23" customFormat="1" ht="84" customHeight="1">
      <c r="A80" s="24" t="s">
        <v>144</v>
      </c>
      <c r="B80" s="25" t="s">
        <v>145</v>
      </c>
      <c r="C80" s="28">
        <v>6</v>
      </c>
      <c r="D80" s="28">
        <v>4</v>
      </c>
      <c r="E80" s="28">
        <v>3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</row>
    <row r="81" spans="1:66" s="23" customFormat="1" ht="78">
      <c r="A81" s="24" t="s">
        <v>146</v>
      </c>
      <c r="B81" s="25" t="s">
        <v>147</v>
      </c>
      <c r="C81" s="28">
        <v>8</v>
      </c>
      <c r="D81" s="28">
        <v>5</v>
      </c>
      <c r="E81" s="28">
        <v>4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</row>
    <row r="82" spans="1:66" s="23" customFormat="1" ht="15.6" hidden="1">
      <c r="A82" s="24"/>
      <c r="B82" s="25"/>
      <c r="C82" s="28"/>
      <c r="D82" s="28"/>
      <c r="E82" s="28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</row>
    <row r="83" spans="1:66" s="23" customFormat="1" ht="45.75" hidden="1" customHeight="1">
      <c r="A83" s="24"/>
      <c r="B83" s="25"/>
      <c r="C83" s="28"/>
      <c r="D83" s="28"/>
      <c r="E83" s="28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</row>
    <row r="84" spans="1:66" s="23" customFormat="1" ht="33" hidden="1" customHeight="1">
      <c r="A84" s="24"/>
      <c r="B84" s="25"/>
      <c r="C84" s="28"/>
      <c r="D84" s="28"/>
      <c r="E84" s="28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</row>
    <row r="85" spans="1:66" s="23" customFormat="1" ht="39" customHeight="1">
      <c r="A85" s="24" t="s">
        <v>148</v>
      </c>
      <c r="B85" s="25" t="s">
        <v>149</v>
      </c>
      <c r="C85" s="28">
        <v>11</v>
      </c>
      <c r="D85" s="28">
        <v>7</v>
      </c>
      <c r="E85" s="28">
        <v>5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</row>
    <row r="86" spans="1:66" s="23" customFormat="1" ht="78">
      <c r="A86" s="24" t="s">
        <v>150</v>
      </c>
      <c r="B86" s="25" t="s">
        <v>151</v>
      </c>
      <c r="C86" s="28">
        <v>228</v>
      </c>
      <c r="D86" s="28">
        <v>136</v>
      </c>
      <c r="E86" s="28">
        <v>110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</row>
    <row r="87" spans="1:66" s="23" customFormat="1" ht="62.4">
      <c r="A87" s="24" t="s">
        <v>152</v>
      </c>
      <c r="B87" s="25" t="s">
        <v>153</v>
      </c>
      <c r="C87" s="28">
        <v>454</v>
      </c>
      <c r="D87" s="28">
        <v>272</v>
      </c>
      <c r="E87" s="28">
        <v>218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</row>
    <row r="88" spans="1:66" s="23" customFormat="1" ht="62.4">
      <c r="A88" s="24" t="s">
        <v>154</v>
      </c>
      <c r="B88" s="25" t="s">
        <v>155</v>
      </c>
      <c r="C88" s="28">
        <v>21</v>
      </c>
      <c r="D88" s="28">
        <v>13</v>
      </c>
      <c r="E88" s="28">
        <v>9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</row>
    <row r="89" spans="1:66" s="23" customFormat="1" ht="82.5" customHeight="1">
      <c r="A89" s="24" t="s">
        <v>156</v>
      </c>
      <c r="B89" s="25" t="s">
        <v>157</v>
      </c>
      <c r="C89" s="28">
        <v>4</v>
      </c>
      <c r="D89" s="28">
        <v>2</v>
      </c>
      <c r="E89" s="28">
        <v>2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</row>
    <row r="90" spans="1:66" s="23" customFormat="1" ht="93.6">
      <c r="A90" s="24" t="s">
        <v>158</v>
      </c>
      <c r="B90" s="25" t="s">
        <v>159</v>
      </c>
      <c r="C90" s="28">
        <v>1143</v>
      </c>
      <c r="D90" s="28">
        <v>685</v>
      </c>
      <c r="E90" s="28">
        <v>549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</row>
    <row r="91" spans="1:66" s="23" customFormat="1" ht="15.6" hidden="1">
      <c r="A91" s="24"/>
      <c r="B91" s="25"/>
      <c r="C91" s="28"/>
      <c r="D91" s="28"/>
      <c r="E91" s="28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</row>
    <row r="92" spans="1:66" s="23" customFormat="1" ht="15.6" hidden="1">
      <c r="A92" s="24"/>
      <c r="B92" s="25"/>
      <c r="C92" s="28"/>
      <c r="D92" s="28"/>
      <c r="E92" s="28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</row>
    <row r="93" spans="1:66" s="23" customFormat="1" ht="15.6" hidden="1">
      <c r="A93" s="24"/>
      <c r="B93" s="25"/>
      <c r="C93" s="28"/>
      <c r="D93" s="28"/>
      <c r="E93" s="28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</row>
    <row r="94" spans="1:66" s="23" customFormat="1" ht="29.25" hidden="1" customHeight="1">
      <c r="A94" s="24"/>
      <c r="B94" s="25"/>
      <c r="C94" s="28"/>
      <c r="D94" s="28"/>
      <c r="E94" s="28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</row>
    <row r="95" spans="1:66" s="8" customFormat="1" ht="18.75" hidden="1" customHeight="1">
      <c r="A95" s="15" t="s">
        <v>160</v>
      </c>
      <c r="B95" s="16" t="s">
        <v>161</v>
      </c>
      <c r="C95" s="17">
        <f>C96</f>
        <v>0</v>
      </c>
      <c r="D95" s="17"/>
      <c r="E95" s="1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1:66" s="8" customFormat="1" ht="23.25" hidden="1" customHeight="1">
      <c r="A96" s="20" t="s">
        <v>162</v>
      </c>
      <c r="B96" s="21" t="s">
        <v>163</v>
      </c>
      <c r="C96" s="22">
        <f>C97</f>
        <v>0</v>
      </c>
      <c r="D96" s="22"/>
      <c r="E96" s="2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1:66" s="23" customFormat="1" ht="24" hidden="1" customHeight="1">
      <c r="A97" s="24" t="s">
        <v>164</v>
      </c>
      <c r="B97" s="25" t="s">
        <v>165</v>
      </c>
      <c r="C97" s="28"/>
      <c r="D97" s="28"/>
      <c r="E97" s="28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</row>
    <row r="98" spans="1:66" s="8" customFormat="1" ht="24.75" customHeight="1">
      <c r="A98" s="49" t="s">
        <v>166</v>
      </c>
      <c r="B98" s="50"/>
      <c r="C98" s="17">
        <f>C10</f>
        <v>440457</v>
      </c>
      <c r="D98" s="17">
        <f>D10</f>
        <v>467909</v>
      </c>
      <c r="E98" s="17">
        <f>E10</f>
        <v>492988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1:66" s="8" customFormat="1" ht="20.25" customHeight="1">
      <c r="A99" s="35" t="s">
        <v>167</v>
      </c>
      <c r="B99" s="36" t="s">
        <v>168</v>
      </c>
      <c r="C99" s="17">
        <f>C100</f>
        <v>751477.9</v>
      </c>
      <c r="D99" s="17">
        <f>D100</f>
        <v>810483.6</v>
      </c>
      <c r="E99" s="17">
        <f>E100</f>
        <v>942080.1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1:66" s="8" customFormat="1" ht="31.2">
      <c r="A100" s="20" t="s">
        <v>169</v>
      </c>
      <c r="B100" s="21" t="s">
        <v>170</v>
      </c>
      <c r="C100" s="22">
        <f>C105+C120+C127+C101+C137+C139</f>
        <v>751477.9</v>
      </c>
      <c r="D100" s="22">
        <f>D105+D120+D127+D101+D137+D139</f>
        <v>810483.6</v>
      </c>
      <c r="E100" s="22">
        <f>E105+E120+E127+E101+E137+E139</f>
        <v>942080.1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1:66" s="8" customFormat="1" ht="15.6">
      <c r="A101" s="20" t="s">
        <v>171</v>
      </c>
      <c r="B101" s="21" t="s">
        <v>172</v>
      </c>
      <c r="C101" s="22">
        <f>C102+C104+C103</f>
        <v>89510.1</v>
      </c>
      <c r="D101" s="22">
        <f>D102+D104+D103</f>
        <v>89510.1</v>
      </c>
      <c r="E101" s="22">
        <f>E102+E104+E103</f>
        <v>89510.1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1:66" s="23" customFormat="1" ht="31.2">
      <c r="A102" s="24" t="s">
        <v>173</v>
      </c>
      <c r="B102" s="25" t="s">
        <v>174</v>
      </c>
      <c r="C102" s="37"/>
      <c r="D102" s="28"/>
      <c r="E102" s="2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</row>
    <row r="103" spans="1:66" s="23" customFormat="1" ht="31.2">
      <c r="A103" s="24" t="s">
        <v>175</v>
      </c>
      <c r="B103" s="25" t="s">
        <v>176</v>
      </c>
      <c r="C103" s="28"/>
      <c r="D103" s="28"/>
      <c r="E103" s="2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</row>
    <row r="104" spans="1:66" s="23" customFormat="1" ht="46.8">
      <c r="A104" s="24" t="s">
        <v>177</v>
      </c>
      <c r="B104" s="25" t="s">
        <v>178</v>
      </c>
      <c r="C104" s="28">
        <v>89510.1</v>
      </c>
      <c r="D104" s="28">
        <v>89510.1</v>
      </c>
      <c r="E104" s="28">
        <v>89510.1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</row>
    <row r="105" spans="1:66" s="8" customFormat="1" ht="15.6">
      <c r="A105" s="20" t="s">
        <v>179</v>
      </c>
      <c r="B105" s="21" t="s">
        <v>180</v>
      </c>
      <c r="C105" s="38">
        <f>SUM(C106:C119)</f>
        <v>175572.7</v>
      </c>
      <c r="D105" s="38">
        <f>SUM(D106:D119)</f>
        <v>239828.4</v>
      </c>
      <c r="E105" s="38">
        <f>SUM(E106:E119)</f>
        <v>380318.5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1:66" s="8" customFormat="1" ht="109.2" hidden="1">
      <c r="A106" s="24" t="s">
        <v>181</v>
      </c>
      <c r="B106" s="39" t="s">
        <v>182</v>
      </c>
      <c r="C106" s="40"/>
      <c r="D106" s="40"/>
      <c r="E106" s="4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1:66" s="8" customFormat="1" ht="78">
      <c r="A107" s="24" t="s">
        <v>183</v>
      </c>
      <c r="B107" s="39" t="s">
        <v>184</v>
      </c>
      <c r="C107" s="40">
        <v>0</v>
      </c>
      <c r="D107" s="40">
        <v>630.29999999999995</v>
      </c>
      <c r="E107" s="40">
        <v>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1:66" s="8" customFormat="1" ht="46.8">
      <c r="A108" s="24" t="s">
        <v>185</v>
      </c>
      <c r="B108" s="39" t="s">
        <v>186</v>
      </c>
      <c r="C108" s="40">
        <v>0</v>
      </c>
      <c r="D108" s="40">
        <v>861.4</v>
      </c>
      <c r="E108" s="40">
        <v>1235.9000000000001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1:66" s="8" customFormat="1" ht="78.75" customHeight="1">
      <c r="A109" s="24" t="s">
        <v>187</v>
      </c>
      <c r="B109" s="39" t="s">
        <v>188</v>
      </c>
      <c r="C109" s="40">
        <v>7843.7</v>
      </c>
      <c r="D109" s="40">
        <v>7843.7</v>
      </c>
      <c r="E109" s="40">
        <v>3137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1:66" s="8" customFormat="1" ht="51.75" customHeight="1">
      <c r="A110" s="24" t="s">
        <v>189</v>
      </c>
      <c r="B110" s="39" t="s">
        <v>190</v>
      </c>
      <c r="C110" s="40">
        <v>0</v>
      </c>
      <c r="D110" s="40">
        <v>3168.8</v>
      </c>
      <c r="E110" s="40">
        <v>18764.099999999999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1:66" s="8" customFormat="1" ht="51.75" customHeight="1">
      <c r="A111" s="24" t="s">
        <v>191</v>
      </c>
      <c r="B111" s="39" t="s">
        <v>192</v>
      </c>
      <c r="C111" s="40">
        <v>0</v>
      </c>
      <c r="D111" s="40">
        <v>83333.399999999994</v>
      </c>
      <c r="E111" s="40">
        <v>212442.7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66" s="8" customFormat="1" ht="71.25" customHeight="1">
      <c r="A112" s="24" t="s">
        <v>193</v>
      </c>
      <c r="B112" s="41" t="s">
        <v>194</v>
      </c>
      <c r="C112" s="40">
        <v>15242.3</v>
      </c>
      <c r="D112" s="40">
        <v>15923.9</v>
      </c>
      <c r="E112" s="40">
        <v>15531.3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1:66" s="8" customFormat="1" ht="71.25" customHeight="1">
      <c r="A113" s="24" t="s">
        <v>195</v>
      </c>
      <c r="B113" s="41" t="s">
        <v>196</v>
      </c>
      <c r="C113" s="40">
        <v>972</v>
      </c>
      <c r="D113" s="40">
        <v>0</v>
      </c>
      <c r="E113" s="40"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1:66" s="8" customFormat="1" ht="69.75" customHeight="1">
      <c r="A114" s="24" t="s">
        <v>197</v>
      </c>
      <c r="B114" s="41" t="s">
        <v>198</v>
      </c>
      <c r="C114" s="40">
        <v>0</v>
      </c>
      <c r="D114" s="40">
        <v>0</v>
      </c>
      <c r="E114" s="40">
        <v>1552.7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1:66" s="42" customFormat="1" ht="31.2">
      <c r="A115" s="43" t="s">
        <v>199</v>
      </c>
      <c r="B115" s="41" t="s">
        <v>200</v>
      </c>
      <c r="C115" s="40">
        <v>674.2</v>
      </c>
      <c r="D115" s="40">
        <v>667.5</v>
      </c>
      <c r="E115" s="40">
        <v>645.4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</row>
    <row r="116" spans="1:66" s="42" customFormat="1" ht="31.2">
      <c r="A116" s="43" t="s">
        <v>201</v>
      </c>
      <c r="B116" s="41" t="s">
        <v>202</v>
      </c>
      <c r="C116" s="40">
        <v>675</v>
      </c>
      <c r="D116" s="40">
        <v>270</v>
      </c>
      <c r="E116" s="40">
        <v>450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</row>
    <row r="117" spans="1:66" s="42" customFormat="1" ht="31.2" hidden="1">
      <c r="A117" s="43" t="s">
        <v>203</v>
      </c>
      <c r="B117" s="41" t="s">
        <v>204</v>
      </c>
      <c r="C117" s="40"/>
      <c r="D117" s="40"/>
      <c r="E117" s="40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</row>
    <row r="118" spans="1:66" s="8" customFormat="1" ht="31.2">
      <c r="A118" s="24" t="s">
        <v>205</v>
      </c>
      <c r="B118" s="39" t="s">
        <v>206</v>
      </c>
      <c r="C118" s="40">
        <f>3220.1+2493.5</f>
        <v>5713.6</v>
      </c>
      <c r="D118" s="40">
        <f>2794.4+1293.9</f>
        <v>4088.3</v>
      </c>
      <c r="E118" s="40">
        <f>2794.4+1293.9</f>
        <v>4088.3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1:66" s="8" customFormat="1" ht="15.6">
      <c r="A119" s="24" t="s">
        <v>207</v>
      </c>
      <c r="B119" s="25" t="s">
        <v>208</v>
      </c>
      <c r="C119" s="40">
        <f>5866.8+100000+3436.5+14355.6+1372.5+300+17024+2096.5</f>
        <v>144451.90000000002</v>
      </c>
      <c r="D119" s="40">
        <f>0+100000+3436.5+14355.6+1372.5+2096.5+1780</f>
        <v>123041.1</v>
      </c>
      <c r="E119" s="40">
        <f>0+100000+3436.5+14355.6+1372.5+0+2096.5+550+660</f>
        <v>122471.1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1:66" s="8" customFormat="1" ht="15.6">
      <c r="A120" s="20" t="s">
        <v>209</v>
      </c>
      <c r="B120" s="21" t="s">
        <v>210</v>
      </c>
      <c r="C120" s="38">
        <f>C122+C121+C123+C124+C125+C126</f>
        <v>473049.2</v>
      </c>
      <c r="D120" s="38">
        <f>D122+D121+D123+D124+D125+D126</f>
        <v>471820.60000000003</v>
      </c>
      <c r="E120" s="38">
        <f>E122+E121+E123+E124+E125+E126</f>
        <v>471911.50000000006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1:66" s="23" customFormat="1" ht="31.2">
      <c r="A121" s="24" t="s">
        <v>211</v>
      </c>
      <c r="B121" s="25" t="s">
        <v>212</v>
      </c>
      <c r="C121" s="40">
        <f>534+8670.5+10.1+727.9+5037.1+23582.1+27470.6+402074.8</f>
        <v>468107.1</v>
      </c>
      <c r="D121" s="40">
        <f>534+8670.5+10.1+727.9+4685.4+23582.1+27470.6+402074.8</f>
        <v>467755.4</v>
      </c>
      <c r="E121" s="40">
        <f>534+8670.5+10.1+727.9+4820.4+23582.1+27470.6+402074.8</f>
        <v>467890.4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</row>
    <row r="122" spans="1:66" s="23" customFormat="1" ht="62.4">
      <c r="A122" s="24" t="s">
        <v>213</v>
      </c>
      <c r="B122" s="25" t="s">
        <v>214</v>
      </c>
      <c r="C122" s="40">
        <v>16.8</v>
      </c>
      <c r="D122" s="40">
        <v>50.2</v>
      </c>
      <c r="E122" s="40">
        <v>6.9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</row>
    <row r="123" spans="1:66" s="23" customFormat="1" ht="93.6" hidden="1">
      <c r="A123" s="24" t="s">
        <v>215</v>
      </c>
      <c r="B123" s="25" t="s">
        <v>216</v>
      </c>
      <c r="C123" s="40"/>
      <c r="D123" s="40"/>
      <c r="E123" s="40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</row>
    <row r="124" spans="1:66" s="23" customFormat="1" ht="62.4">
      <c r="A124" s="24" t="s">
        <v>217</v>
      </c>
      <c r="B124" s="25" t="s">
        <v>218</v>
      </c>
      <c r="C124" s="40">
        <v>652.9</v>
      </c>
      <c r="D124" s="40">
        <v>654.4</v>
      </c>
      <c r="E124" s="40">
        <v>653.4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</row>
    <row r="125" spans="1:66" s="23" customFormat="1" ht="31.2">
      <c r="A125" s="24" t="s">
        <v>219</v>
      </c>
      <c r="B125" s="25" t="s">
        <v>220</v>
      </c>
      <c r="C125" s="40">
        <v>3357.9</v>
      </c>
      <c r="D125" s="40">
        <v>3360.6</v>
      </c>
      <c r="E125" s="40">
        <v>3360.8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</row>
    <row r="126" spans="1:66" s="23" customFormat="1" ht="31.2">
      <c r="A126" s="24" t="s">
        <v>221</v>
      </c>
      <c r="B126" s="25" t="s">
        <v>222</v>
      </c>
      <c r="C126" s="40">
        <v>914.5</v>
      </c>
      <c r="D126" s="40">
        <v>0</v>
      </c>
      <c r="E126" s="40">
        <v>0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</row>
    <row r="127" spans="1:66" s="8" customFormat="1" ht="27.75" customHeight="1">
      <c r="A127" s="20" t="s">
        <v>223</v>
      </c>
      <c r="B127" s="21" t="s">
        <v>224</v>
      </c>
      <c r="C127" s="22">
        <f>SUM(C128:C136)</f>
        <v>13345.9</v>
      </c>
      <c r="D127" s="22">
        <f>SUM(D128:D136)</f>
        <v>9324.5</v>
      </c>
      <c r="E127" s="22">
        <f>SUM(E128:E136)</f>
        <v>340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1:66" s="8" customFormat="1" ht="62.4">
      <c r="A128" s="24" t="s">
        <v>225</v>
      </c>
      <c r="B128" s="25" t="s">
        <v>226</v>
      </c>
      <c r="C128" s="28">
        <v>13005.9</v>
      </c>
      <c r="D128" s="28">
        <v>8984.5</v>
      </c>
      <c r="E128" s="28"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1:66" s="23" customFormat="1" ht="46.8" hidden="1">
      <c r="A129" s="24" t="s">
        <v>227</v>
      </c>
      <c r="B129" s="25" t="s">
        <v>228</v>
      </c>
      <c r="C129" s="28"/>
      <c r="D129" s="28"/>
      <c r="E129" s="28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</row>
    <row r="130" spans="1:66" s="23" customFormat="1" ht="46.8" hidden="1">
      <c r="A130" s="24" t="s">
        <v>229</v>
      </c>
      <c r="B130" s="25" t="s">
        <v>230</v>
      </c>
      <c r="C130" s="28"/>
      <c r="D130" s="28"/>
      <c r="E130" s="28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</row>
    <row r="131" spans="1:66" s="23" customFormat="1" ht="78" hidden="1">
      <c r="A131" s="24" t="s">
        <v>231</v>
      </c>
      <c r="B131" s="25" t="s">
        <v>232</v>
      </c>
      <c r="C131" s="28"/>
      <c r="D131" s="28"/>
      <c r="E131" s="28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</row>
    <row r="132" spans="1:66" s="8" customFormat="1" ht="78" hidden="1">
      <c r="A132" s="24" t="s">
        <v>233</v>
      </c>
      <c r="B132" s="25" t="s">
        <v>234</v>
      </c>
      <c r="C132" s="28"/>
      <c r="D132" s="28"/>
      <c r="E132" s="28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1:66" s="8" customFormat="1" ht="62.4" hidden="1">
      <c r="A133" s="24" t="s">
        <v>235</v>
      </c>
      <c r="B133" s="25" t="s">
        <v>236</v>
      </c>
      <c r="C133" s="28"/>
      <c r="D133" s="28"/>
      <c r="E133" s="28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1:66" s="8" customFormat="1" ht="62.4" hidden="1">
      <c r="A134" s="24" t="s">
        <v>237</v>
      </c>
      <c r="B134" s="25" t="s">
        <v>238</v>
      </c>
      <c r="C134" s="28"/>
      <c r="D134" s="28"/>
      <c r="E134" s="28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1:66" s="23" customFormat="1" ht="62.4" hidden="1">
      <c r="A135" s="24" t="s">
        <v>239</v>
      </c>
      <c r="B135" s="39" t="s">
        <v>240</v>
      </c>
      <c r="C135" s="28"/>
      <c r="D135" s="28"/>
      <c r="E135" s="28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</row>
    <row r="136" spans="1:66" s="23" customFormat="1" ht="31.2">
      <c r="A136" s="24" t="s">
        <v>241</v>
      </c>
      <c r="B136" s="39" t="s">
        <v>242</v>
      </c>
      <c r="C136" s="28">
        <v>340</v>
      </c>
      <c r="D136" s="28">
        <v>340</v>
      </c>
      <c r="E136" s="28">
        <v>340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</row>
    <row r="137" spans="1:66" s="8" customFormat="1" ht="31.2" hidden="1">
      <c r="A137" s="20" t="s">
        <v>243</v>
      </c>
      <c r="B137" s="21" t="s">
        <v>244</v>
      </c>
      <c r="C137" s="22">
        <f>C138</f>
        <v>0</v>
      </c>
      <c r="D137" s="22">
        <f>D138</f>
        <v>0</v>
      </c>
      <c r="E137" s="22">
        <f>E138</f>
        <v>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1:66" s="8" customFormat="1" ht="46.8" hidden="1">
      <c r="A138" s="24" t="s">
        <v>245</v>
      </c>
      <c r="B138" s="25" t="s">
        <v>246</v>
      </c>
      <c r="C138" s="28"/>
      <c r="D138" s="28"/>
      <c r="E138" s="28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1:66" s="8" customFormat="1" ht="31.2" hidden="1">
      <c r="A139" s="20" t="s">
        <v>247</v>
      </c>
      <c r="B139" s="21" t="s">
        <v>248</v>
      </c>
      <c r="C139" s="22">
        <f>C140</f>
        <v>0</v>
      </c>
      <c r="D139" s="22">
        <f>D140</f>
        <v>0</v>
      </c>
      <c r="E139" s="22">
        <f>E140</f>
        <v>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1:66" s="8" customFormat="1" ht="46.8" hidden="1">
      <c r="A140" s="24" t="s">
        <v>249</v>
      </c>
      <c r="B140" s="25" t="s">
        <v>250</v>
      </c>
      <c r="C140" s="28"/>
      <c r="D140" s="28"/>
      <c r="E140" s="28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1:66" s="8" customFormat="1" ht="15.6">
      <c r="A141" s="49" t="s">
        <v>251</v>
      </c>
      <c r="B141" s="50"/>
      <c r="C141" s="17">
        <f>C99</f>
        <v>751477.9</v>
      </c>
      <c r="D141" s="17">
        <f>D99</f>
        <v>810483.6</v>
      </c>
      <c r="E141" s="17">
        <f>E99</f>
        <v>942080.1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1:66" s="8" customFormat="1" ht="27.75" customHeight="1">
      <c r="A142" s="47" t="s">
        <v>252</v>
      </c>
      <c r="B142" s="48"/>
      <c r="C142" s="44">
        <f>C98+C99</f>
        <v>1191934.8999999999</v>
      </c>
      <c r="D142" s="44">
        <f>D98+D99</f>
        <v>1278392.6000000001</v>
      </c>
      <c r="E142" s="44">
        <f>E98+E99</f>
        <v>1435068.1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4" spans="1:66" s="5" customFormat="1" ht="15.6" hidden="1">
      <c r="C144" s="4">
        <v>1160940.8999999999</v>
      </c>
      <c r="D144" s="4">
        <v>1260301.2</v>
      </c>
      <c r="E144" s="4">
        <v>1377840</v>
      </c>
    </row>
    <row r="145" spans="3:6" s="5" customFormat="1" ht="15.6" hidden="1">
      <c r="C145" s="4">
        <f>C144-C142</f>
        <v>-30994</v>
      </c>
      <c r="D145" s="4">
        <f>D144-D142</f>
        <v>-18091.40000000014</v>
      </c>
      <c r="E145" s="4">
        <f>E144-E142</f>
        <v>-57228.100000000093</v>
      </c>
      <c r="F145" s="4"/>
    </row>
  </sheetData>
  <mergeCells count="9">
    <mergeCell ref="C1:E1"/>
    <mergeCell ref="C2:E2"/>
    <mergeCell ref="A4:E4"/>
    <mergeCell ref="A142:B142"/>
    <mergeCell ref="A98:B98"/>
    <mergeCell ref="A6:A8"/>
    <mergeCell ref="B6:B8"/>
    <mergeCell ref="A141:B141"/>
    <mergeCell ref="C6:E7"/>
  </mergeCells>
  <pageMargins left="0.98425197601318404" right="0.39370077848434398" top="0.39370077848434398" bottom="0.39370077848434398" header="0.27559053897857699" footer="0"/>
  <pageSetup paperSize="9" scale="66" fitToHeight="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mea</cp:lastModifiedBy>
  <dcterms:modified xsi:type="dcterms:W3CDTF">2020-12-14T06:34:43Z</dcterms:modified>
</cp:coreProperties>
</file>